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tabRatio="929" activeTab="1"/>
  </bookViews>
  <sheets>
    <sheet name="Munic. (Ingresos)" sheetId="1" r:id="rId1"/>
    <sheet name="Munic. (gastos)" sheetId="2" r:id="rId2"/>
  </sheets>
  <definedNames>
    <definedName name="_xlnm.Print_Area" localSheetId="0">'Munic. (Ingresos)'!$A$1:$H$152</definedName>
  </definedNames>
  <calcPr fullCalcOnLoad="1"/>
</workbook>
</file>

<file path=xl/comments2.xml><?xml version="1.0" encoding="utf-8"?>
<comments xmlns="http://schemas.openxmlformats.org/spreadsheetml/2006/main">
  <authors>
    <author>gcollao</author>
  </authors>
  <commentList>
    <comment ref="H87" authorId="0">
      <text>
        <r>
          <rPr>
            <b/>
            <sz val="8"/>
            <rFont val="Tahoma"/>
            <family val="0"/>
          </rPr>
          <t>gcollao:</t>
        </r>
        <r>
          <rPr>
            <sz val="8"/>
            <rFont val="Tahoma"/>
            <family val="0"/>
          </rPr>
          <t xml:space="preserve">
Incremento Asignaciones de Experiencia, Perfeccionamiento y Responsabilidad, Art. 47, Ley Nº 19.070, se imputan en los conceptos de gastos correspondientes</t>
        </r>
      </text>
    </comment>
    <comment ref="H179" authorId="0">
      <text>
        <r>
          <rPr>
            <b/>
            <sz val="8"/>
            <rFont val="Tahoma"/>
            <family val="0"/>
          </rPr>
          <t>gcollao:</t>
        </r>
        <r>
          <rPr>
            <sz val="8"/>
            <rFont val="Tahoma"/>
            <family val="0"/>
          </rPr>
          <t xml:space="preserve">
Incremento Asignaciones de Experiencia, Perfeccionamiento y  Responsabilidad Art. 47, Ley Nº 19.070 se imputan en los conceptos de gastos correspondientes.</t>
        </r>
      </text>
    </comment>
  </commentList>
</comments>
</file>

<file path=xl/sharedStrings.xml><?xml version="1.0" encoding="utf-8"?>
<sst xmlns="http://schemas.openxmlformats.org/spreadsheetml/2006/main" count="1180" uniqueCount="543">
  <si>
    <t>Programa Mejoramiento Condominios Sociales</t>
  </si>
  <si>
    <t>Programa Rehabilitación de Espacios Públicos</t>
  </si>
  <si>
    <t>Programas Urbanos</t>
  </si>
  <si>
    <t>SERVICIO DE LA DEUDA</t>
  </si>
  <si>
    <t>AMORTIZACIÓN DEUDA INTERNA</t>
  </si>
  <si>
    <t>INTERESES DEUDA INTERNA</t>
  </si>
  <si>
    <t>OTROS GASTOS FINANCIEROS DEUDA INTERNA</t>
  </si>
  <si>
    <t>DEUDA FLOTANTE</t>
  </si>
  <si>
    <t xml:space="preserve">PART. IMPTO.TERRITORIAL- ART.37 D.L. Nº 3.063/1979 </t>
  </si>
  <si>
    <t>999</t>
  </si>
  <si>
    <t>Otros</t>
  </si>
  <si>
    <t>Transferencia de Vehículos</t>
  </si>
  <si>
    <t>018</t>
  </si>
  <si>
    <t>Concesiones</t>
  </si>
  <si>
    <t>Otras</t>
  </si>
  <si>
    <t>02</t>
  </si>
  <si>
    <t>Licencias de Conducir y Similares</t>
  </si>
  <si>
    <t>99</t>
  </si>
  <si>
    <t>05</t>
  </si>
  <si>
    <t>06</t>
  </si>
  <si>
    <t>Rentabilidad Inv. Saldos Estacionales de Caja</t>
  </si>
  <si>
    <t>08</t>
  </si>
  <si>
    <t>Multas - De Beneficio Municipal</t>
  </si>
  <si>
    <t>Multas Ley de Alcoholes - De Beneficio Municipal</t>
  </si>
  <si>
    <t>Intereses</t>
  </si>
  <si>
    <t>04</t>
  </si>
  <si>
    <t>Otros Fondos de Terceros</t>
  </si>
  <si>
    <t>10</t>
  </si>
  <si>
    <t>11</t>
  </si>
  <si>
    <t>Depósitos a Plazo</t>
  </si>
  <si>
    <t>Pactos de Retrocompra</t>
  </si>
  <si>
    <t>12</t>
  </si>
  <si>
    <t>Asignación Artículo 12, Ley Nº 19.041</t>
  </si>
  <si>
    <t>Asignación de Estímulo Jornadas Prioritarias</t>
  </si>
  <si>
    <t>Asignación Artículo 3, Ley Nº 19.264</t>
  </si>
  <si>
    <t>Asignación por Desempeño de Funciones Críticas</t>
  </si>
  <si>
    <t>PERSONAL A CONTRATA</t>
  </si>
  <si>
    <t>Asignación de Experiencia Art. 48, Ley Nº 19.070</t>
  </si>
  <si>
    <t xml:space="preserve">Asignación Antigüedad Art. 97, letra g) Ley Nº18.883 y Leyes Nº 19.180 y 19.280          </t>
  </si>
  <si>
    <t>Asignación de Zona Art. 7 y 25 D.L. Nº 3.551</t>
  </si>
  <si>
    <t>Asignación de Zona Art. 26 Ley Nº 19.378 y Ley Nº 19.354</t>
  </si>
  <si>
    <t>Comlpemento de Zona</t>
  </si>
  <si>
    <t>Asignaciones del D.L. Nº 3.551 de 1981</t>
  </si>
  <si>
    <t>Asignación Municipal Art. 24 y 31, D.L. Nº 3.551 de 1981</t>
  </si>
  <si>
    <t>Bonificación Art. 21, Ley Nº 19.429</t>
  </si>
  <si>
    <t>Unidad de Mejoramiento Profesional Art. 54 y sgtes., Ley Nº 19.070</t>
  </si>
  <si>
    <t>Bonificación Especial Profesores Encargados de Escuelas Rurales Art. 13, Ley Nº 19.715</t>
  </si>
  <si>
    <t>Asignación Art. 1 Ley Nº 19.529</t>
  </si>
  <si>
    <t xml:space="preserve">Incremento Previsional Art.2, D.L.3.501/1980 </t>
  </si>
  <si>
    <t>Asignaciónpor Pérdida de Caja Art.97, Ley Nº 18.883</t>
  </si>
  <si>
    <t>Asignación de Movilización Art. 97, letra b), Ley Nº 18.883</t>
  </si>
  <si>
    <t xml:space="preserve">Bonificación Adicional, Art. 11 Ley Nº 18.675 </t>
  </si>
  <si>
    <t xml:space="preserve">Bonificación Compensatoria Art. 10, Ley Nº 18.675 </t>
  </si>
  <si>
    <t>Bonificación Art. 3, Ley Nº 19.200</t>
  </si>
  <si>
    <t>Remineración Adicional Art. 3 transitorio, Ley Nº 19.070</t>
  </si>
  <si>
    <t>Asignaciones Sustitutivas</t>
  </si>
  <si>
    <t>Asignación Única Art. 4, Ley Nº 18.717</t>
  </si>
  <si>
    <t>Asignación de Responsabilidad Técnico Pedagógica</t>
  </si>
  <si>
    <t>Asignación de Estímulo Personal Médico Diurno</t>
  </si>
  <si>
    <t>Asignación Artículo 7, Ley Nº 19.112</t>
  </si>
  <si>
    <t>Asignación Post Título Art. 42, Ley Nº 19.378</t>
  </si>
  <si>
    <t>036</t>
  </si>
  <si>
    <t>Asignación Zonas Extremas</t>
  </si>
  <si>
    <t>042</t>
  </si>
  <si>
    <t>Cotización Adicional Art. 8, Ley Nº 18.566</t>
  </si>
  <si>
    <t>Asignación de Mérito Art. 30 Ley Nº 19.378, Ley Nº 19.607</t>
  </si>
  <si>
    <t>Asignación Articulo 12 Ley Nº 19.041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</si>
  <si>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</si>
  <si>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</si>
  <si>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</si>
  <si>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</si>
  <si>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</si>
  <si>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Personal a Trato y/o Temporal</t>
  </si>
  <si>
    <t>Alumnos en Práctica</t>
  </si>
  <si>
    <t>Asignación Art. 1, Ley Nº 19.464</t>
  </si>
  <si>
    <t>OTROS GASTOS EN PERSONAL</t>
  </si>
  <si>
    <t>Asignación de Traslado</t>
  </si>
  <si>
    <t>Asignación por Cambio de Residencia Art. 97, letra c), Ley Nº 18.883</t>
  </si>
  <si>
    <t>Prestaciones de Servicios en Programas Comunitarios</t>
  </si>
  <si>
    <t>BIENES Y SERVICIOS DE CONSUMO</t>
  </si>
  <si>
    <t>ALIMENTOS Y BEBIDAS</t>
  </si>
  <si>
    <t>Para Animales</t>
  </si>
  <si>
    <t>TEXTILES, VESTUARIO Y CALZADO</t>
  </si>
  <si>
    <t>COMBUSTIBLES Y LUBRICANTES</t>
  </si>
  <si>
    <t>Para Otros</t>
  </si>
  <si>
    <t>MATERIALES DE USO O CONSUMO</t>
  </si>
  <si>
    <t>Repuestos y Accesorios para Mant. y Rep. Vehículos</t>
  </si>
  <si>
    <t>Otros Materiales, Repuestos y Útiles Diversos para Mant. Y Rep.</t>
  </si>
  <si>
    <t>Productos Elaborados de Cuero, Caucho y Plásticos</t>
  </si>
  <si>
    <t>Productos Agropecuarios y Forestales</t>
  </si>
  <si>
    <t>Materias Primas y Semielaboradas</t>
  </si>
  <si>
    <t>SERVICIOS BÁSICOS</t>
  </si>
  <si>
    <t>MANTENIMIENTO Y REPARACIONES</t>
  </si>
  <si>
    <t>Mantenimiento y Reparación de Máquinas y Equipos de Of.</t>
  </si>
  <si>
    <t>Mantenimiento y Reparación de Otras Maquinarias y Equipos</t>
  </si>
  <si>
    <t>Mantenimiento y Reparación de Equipos Informáticos</t>
  </si>
  <si>
    <t>Mantenimiento y Reparación de Mobiliarios y Otros</t>
  </si>
  <si>
    <t>PUBLICIDAD Y DIFUSIÓN</t>
  </si>
  <si>
    <t>SERVICIOS GENERALES</t>
  </si>
  <si>
    <t>Servicios de Producción y Desarrollo de Eventos</t>
  </si>
  <si>
    <t>Servicios por Mantención de Señalizaciones de Tránsito</t>
  </si>
  <si>
    <t>Servicios por Mantención de Alumbrado Público</t>
  </si>
  <si>
    <t>ARRIENDOS</t>
  </si>
  <si>
    <t>Arriendo de Terrenos</t>
  </si>
  <si>
    <t>SERVICIOS FINANCIEROS Y DE SEGUROS</t>
  </si>
  <si>
    <t>Gastos Financieros por Compra y Venta de Títulos y Valores</t>
  </si>
  <si>
    <t>SERVICIOS TÉCNICOS Y PROFESIONALES</t>
  </si>
  <si>
    <t>OTROS GASTOS EN BIENES Y SERVICIOS DE CONSUMO</t>
  </si>
  <si>
    <t>De Beneficio Municipal</t>
  </si>
  <si>
    <t>De Beneficio Fondo Común Municipal</t>
  </si>
  <si>
    <t>Cobro Directo</t>
  </si>
  <si>
    <t>Urbanización y Construcción</t>
  </si>
  <si>
    <t>Permisos Provisorios</t>
  </si>
  <si>
    <t>Propaganda</t>
  </si>
  <si>
    <t>PATENTES Y TASAS POR DERECHOS</t>
  </si>
  <si>
    <t>PERMISOS Y LICENCIAS</t>
  </si>
  <si>
    <t>OTROS TRIBUTOS</t>
  </si>
  <si>
    <t>TRANSFERENCIAS CORRIENTES</t>
  </si>
  <si>
    <t>DEL SECTOR PRIVADO</t>
  </si>
  <si>
    <t>DE OTRAS ENTIDADES PÚBLICAS</t>
  </si>
  <si>
    <t>Fortalecimiento de la Gestión Municipal</t>
  </si>
  <si>
    <t>De la Subsecretaría de Educación</t>
  </si>
  <si>
    <t>Subvención de Escolaridad</t>
  </si>
  <si>
    <t>Otros Aportes</t>
  </si>
  <si>
    <t>De la Junta Nacional de Jardines Infantiles</t>
  </si>
  <si>
    <t>Convenios de Educación Prebásica</t>
  </si>
  <si>
    <t>Del Servicio Nacional de Menores</t>
  </si>
  <si>
    <t>Subvención Menores en Situación Irregular</t>
  </si>
  <si>
    <t>Del Servicio de Salud</t>
  </si>
  <si>
    <t>Aportes Afectados</t>
  </si>
  <si>
    <t>Del Tesoro Público</t>
  </si>
  <si>
    <t>Atención Primaria Ley Nº 19.378, Art. 49º</t>
  </si>
  <si>
    <t>Patentes Acuícolas Ley Nº 20.033, Art. 8º</t>
  </si>
  <si>
    <t>Del Gobierno Regional</t>
  </si>
  <si>
    <t>2% Subvención para Actividades de Carácter Cultural</t>
  </si>
  <si>
    <t>De Otras Entidades Públicas</t>
  </si>
  <si>
    <t>100</t>
  </si>
  <si>
    <t>De Otras Municipalidades</t>
  </si>
  <si>
    <t>101</t>
  </si>
  <si>
    <t>DE EMPRESAS PÚBLICAS NO FINANCIERAS</t>
  </si>
  <si>
    <t>DE EMPRESAS PÚBLICAS FINANCIERAS</t>
  </si>
  <si>
    <t>DE GOBIERNOS EXTRANJEROS</t>
  </si>
  <si>
    <t>DE ORGANISMOS INTERNACIONALES</t>
  </si>
  <si>
    <t>RENTAS DE LA PROPIEDAD</t>
  </si>
  <si>
    <t>INTERESES</t>
  </si>
  <si>
    <t>ARRIENDO DE ACTIVOS NO FINANCIEROS</t>
  </si>
  <si>
    <t>DIVIDENDOS</t>
  </si>
  <si>
    <t>PARTICIPACIÓN DE UTILIDADES</t>
  </si>
  <si>
    <t>13</t>
  </si>
  <si>
    <t>TRANSFERENCIAS PARA GASTOS DE CAPITAL</t>
  </si>
  <si>
    <t>De la Comunidad - Programa Pavimentos Participativos</t>
  </si>
  <si>
    <t>De la Subsecretaría de Desarrollo Regional y Administrativo</t>
  </si>
  <si>
    <t>Programa Mejoramiento Urbano y Equipamiento Comunal</t>
  </si>
  <si>
    <t>Programa Mejoramiento de Barrios</t>
  </si>
  <si>
    <t>Patentes Mineras Ley Nº 19.143</t>
  </si>
  <si>
    <t>Casinos de Juegos Ley Nº 19.995</t>
  </si>
  <si>
    <t>14</t>
  </si>
  <si>
    <t>ENDEUDAMIENTO</t>
  </si>
  <si>
    <t>ENDEUDAMIENTO INTERNO</t>
  </si>
  <si>
    <t>Empréstitos</t>
  </si>
  <si>
    <t>Créditos de Proveedores</t>
  </si>
  <si>
    <t>SALDO INICIAL DE CAJA</t>
  </si>
  <si>
    <t>T O T A L   I N G R E S O S</t>
  </si>
  <si>
    <t>TRIBUTOS SOBRE USO DE BIENES Y LA REALIZACIÓN DE ACTIVIDADES</t>
  </si>
  <si>
    <t>DENOMINACIÓN</t>
  </si>
  <si>
    <t>ÍTEM</t>
  </si>
  <si>
    <t>GASTOS EN PERSONAL</t>
  </si>
  <si>
    <t>PERSONAL DE PLANTA</t>
  </si>
  <si>
    <t>Asignación de Experiencia, Art. 48, Ley Nº 19.070</t>
  </si>
  <si>
    <t>Asignación de Zona</t>
  </si>
  <si>
    <t>Asignación de Zona, Art. 7 y 25 D.L. Nº 3.551</t>
  </si>
  <si>
    <t xml:space="preserve">002 </t>
  </si>
  <si>
    <t>Asignación de Zona, Art. 26 de Ley Nº 19.378 y Ley Nº 19.354</t>
  </si>
  <si>
    <t>Asignación de Zona Decreto Nº 450 de 1974, Ley Nº 19.354</t>
  </si>
  <si>
    <t>Complemento de Zona</t>
  </si>
  <si>
    <t>Asignaciones del D.L. Nº3.551 de 1981</t>
  </si>
  <si>
    <t>Asignación Municipal, Art. 24 y 31. D.L. Nº 3.551 de 1981</t>
  </si>
  <si>
    <t>Asignación Protección Imponibilidad, Art. 15, D.L. Nº 3.551 de 1981</t>
  </si>
  <si>
    <t>Bonificación Art. 39, D.L. Nº 3.551 de 1981</t>
  </si>
  <si>
    <t>Bonificación Art. 21, Ley Nº19.429</t>
  </si>
  <si>
    <t>Planilla Complementaria, Art. 4 y 11, Ley Nº 19.598</t>
  </si>
  <si>
    <t>Bonificación Proporcional Art. 8, Ley Nº 19.410</t>
  </si>
  <si>
    <t>Bonificación Especial Profesores Encargados de Escuelas Rurales, Art. 13, Ley Nº 19.715</t>
  </si>
  <si>
    <t>Asignación Art. 1, Ley Nº 19.529</t>
  </si>
  <si>
    <t>Red Maestros de Maestros</t>
  </si>
  <si>
    <t>Otras Asignaciones Especiales</t>
  </si>
  <si>
    <t xml:space="preserve">Bonificación Compensatoria, Art. 10, Ley Nº 18.675 </t>
  </si>
  <si>
    <t>Bonificación Compensatoria de Salud Art. 3, Ley Nº 18.566</t>
  </si>
  <si>
    <t xml:space="preserve">Bonificación Adicional Art.11, Ley Nº 18.675 </t>
  </si>
  <si>
    <t>Asig.por Pérdida de Caja Art.97, letra a), Ley Nº 18.883</t>
  </si>
  <si>
    <t>Asignación Especial Transitoria Art. 45, Ley Nº 19.378</t>
  </si>
  <si>
    <t>Unidad de Mejoramiento Profesional Art. 54 y sgtes., Ley Nº 10.070</t>
  </si>
  <si>
    <t>Monto Fijo Complementario Art. 3, Ley Nº 19.278</t>
  </si>
  <si>
    <t>Bonificación Art. 3 Ley Nº 19.200</t>
  </si>
  <si>
    <t>Bonificación Previsional Art. 19, Ley Nº 15.386</t>
  </si>
  <si>
    <t>Remuneración Adicional Art. 3 transitorio, Ley Nº 19.070</t>
  </si>
  <si>
    <t>Otras Asignaciones Compensatorias</t>
  </si>
  <si>
    <t>Asignación Única Art. 4 Ley Nº 18.717</t>
  </si>
  <si>
    <t>Otras Asignaciones Sustitutivas</t>
  </si>
  <si>
    <t>Asignación de Movilización Art. 97, Ley Nº 18.883</t>
  </si>
  <si>
    <t xml:space="preserve">Asignación Profesional, D.L. Nº479 de 1974 </t>
  </si>
  <si>
    <t>Asignación de Responsabilidad Judicial, Ley Nº 20.008</t>
  </si>
  <si>
    <t>Asignación de Responsabilidad Directiva</t>
  </si>
  <si>
    <t>Asignación de Reponsabilidad Técnico Pedagógica</t>
  </si>
  <si>
    <t xml:space="preserve">Asignación de Responsabilidad Art. 9, Decreto 252 de 1976 </t>
  </si>
  <si>
    <t>Aplicación Art. 7º, Ley Nº 18.482</t>
  </si>
  <si>
    <t>Asignación Artículo 1, Ley Nº 19.112</t>
  </si>
  <si>
    <t>Asignación Especial Profesionales Ley Nº 15.076, letra a), Art. 1, Ley Nº 19.112</t>
  </si>
  <si>
    <t>Asignación Especial Profesionales Ley Nº 15.076, letra b), Art. 1, Ley Nº 19.112</t>
  </si>
  <si>
    <t>Asignación Artículo 1, Ley Nº 19.432</t>
  </si>
  <si>
    <t>Asignación de Estímulo Médico Diurno</t>
  </si>
  <si>
    <t>Asignación de Estímulo Personal Médico y Profesores</t>
  </si>
  <si>
    <t>Asignación por Desempeño en Condiciones Difíciles Art. 50, Ley Nº 19.070</t>
  </si>
  <si>
    <t>Asignación por Desempeño en Condiciones Difíciles Art. 28, Ley Nº 19.378</t>
  </si>
  <si>
    <t>Asignación de Estímulo Art.65, Ley Nº 18.482</t>
  </si>
  <si>
    <t>Asignación de Estímulo Art. 14, Ley Nº 15.076</t>
  </si>
  <si>
    <t>Asignación de Estímulo por Falencia</t>
  </si>
  <si>
    <t>Asignación de Experiencia Calificada</t>
  </si>
  <si>
    <t>Asignación de Perfeccionamiento Art. 49, Ley Nº 19.070</t>
  </si>
  <si>
    <t>Asignanción Post-Título Art. 42, Ley Nº 19.378</t>
  </si>
  <si>
    <t>Asignación de Reforzamiento Profesional Diurno</t>
  </si>
  <si>
    <t>037</t>
  </si>
  <si>
    <t>Asignación Única</t>
  </si>
  <si>
    <t>043</t>
  </si>
  <si>
    <t>Asignación Inherente al Cargo, Ley Nº 18.695</t>
  </si>
  <si>
    <t>044</t>
  </si>
  <si>
    <t>Asignación de Atención Primaria Municipal</t>
  </si>
  <si>
    <t>Asignación Atención Primaria Salud Arts. 23 y 25, Ley Nº 19.378</t>
  </si>
  <si>
    <t>Otras Asignaciones</t>
  </si>
  <si>
    <t>Cotización Adicional Art.8 Ley Nº 18.566</t>
  </si>
  <si>
    <t>Asignación de Mejoramiento de la Gestión Municipal Art. 1, Ley Nº 20.008</t>
  </si>
  <si>
    <t>Bonificación Excelencia</t>
  </si>
  <si>
    <t>Desempeño Colectivo</t>
  </si>
  <si>
    <t>Asignación Variable por Desempeño Colectivo</t>
  </si>
  <si>
    <t>Asignación de Desarrollo y Estímulo al Desempeño Colectivo, Ley Nº 19.813</t>
  </si>
  <si>
    <t>Asignación de Incentivo por Gestión Jurisdiccional Art. 2, Ley Nº 20.008</t>
  </si>
  <si>
    <t>Asignación Especial de Incentivo Profesional Art. 47, Ley Nº 19.070</t>
  </si>
  <si>
    <t>Asignación Variable por Desempeño Individual</t>
  </si>
  <si>
    <t>Asignación por Mérito Art. 30, Ley Nº 19.378. Agrega Ley Nº 19.607</t>
  </si>
  <si>
    <t>OTRAS RENTAS DE LA PROPIEDAD</t>
  </si>
  <si>
    <t>INGRESOS DE OPERACIÓN</t>
  </si>
  <si>
    <t>VENTA DE BIENES</t>
  </si>
  <si>
    <t>VENTA DE SERVICIOS</t>
  </si>
  <si>
    <t>OTROS INGRESOS CORRIENTES</t>
  </si>
  <si>
    <r>
      <t xml:space="preserve">RECUPERACIONES Y REEMBOLSOS POR LICENCIAS MÉDICAS </t>
    </r>
  </si>
  <si>
    <t>Reembolso Art. 4º Ley Nº 19.345 y Ley Nº 19.117, Art. Único</t>
  </si>
  <si>
    <t>Recuperaciones Art. 12 Ley Nº 18.196 y Ley Nº 19.117, Art. Único</t>
  </si>
  <si>
    <t>MULTAS Y SANCIONES PECUNIARIAS</t>
  </si>
  <si>
    <t>PARTICIPACIÓN DEL F.C.M. ART. 38 D.L. Nº 3.063, DE 1979</t>
  </si>
  <si>
    <r>
      <t xml:space="preserve">Participación Anual          </t>
    </r>
  </si>
  <si>
    <t xml:space="preserve">Compensaciones Fondo Común Municipal </t>
  </si>
  <si>
    <t>Aportes Extraordinarios</t>
  </si>
  <si>
    <t>Multas Ley de Alcoholes - De Beneficio Servicios de Salud</t>
  </si>
  <si>
    <t>FONDOS DE TERCEROS</t>
  </si>
  <si>
    <t>OTROS</t>
  </si>
  <si>
    <t>Devoluc. y Reintegros no Provenientes de Impuestos</t>
  </si>
  <si>
    <t>VENTA DE ACTIVOS NO FINANCIEROS</t>
  </si>
  <si>
    <t>TERRENOS</t>
  </si>
  <si>
    <t>EDIFICIOS</t>
  </si>
  <si>
    <t>VEHÍCULOS</t>
  </si>
  <si>
    <t>MOBILIARIO Y OTROS</t>
  </si>
  <si>
    <t>MÁQUINAS Y EQUIPOS</t>
  </si>
  <si>
    <t>EQUIPOS INFORMÁTICOS</t>
  </si>
  <si>
    <t>PROGRAMAS INFORMÁTICOS</t>
  </si>
  <si>
    <t>OTROS ACTIVOS NO FINANCIEROS</t>
  </si>
  <si>
    <t>VENTA DE ACTIVOS FINANCIEROS</t>
  </si>
  <si>
    <t>VENTA O RESCATE DE TÍTULOS Y VALORES</t>
  </si>
  <si>
    <t>Cuotas de Fondos Mutuos</t>
  </si>
  <si>
    <t>Letras Hipotecarias</t>
  </si>
  <si>
    <t>OTROS ACTIVOS FINANCIEROS</t>
  </si>
  <si>
    <t>RECUPERACIÓN DE PRÉSTAMOS</t>
  </si>
  <si>
    <t>HIPOTECARIOS</t>
  </si>
  <si>
    <t>POR ANTICIPOS A CONTRATISTAS</t>
  </si>
  <si>
    <t>POR ANTICIPOS POR CAMBIO DE RESIDENCIA</t>
  </si>
  <si>
    <t>POR VENTAS A PLAZO</t>
  </si>
  <si>
    <t>INGRESOS POR PERCIBIR</t>
  </si>
  <si>
    <t>15</t>
  </si>
  <si>
    <t>21</t>
  </si>
  <si>
    <t>Sueldos y Sobresueldos</t>
  </si>
  <si>
    <t xml:space="preserve">Sueldos Base      </t>
  </si>
  <si>
    <t>Asignación de Antigüedad</t>
  </si>
  <si>
    <t xml:space="preserve">Trienos Art.7º, Inciso 3º, Ley Nº15.076 </t>
  </si>
  <si>
    <t>Asignación Profesional</t>
  </si>
  <si>
    <t>Asignación de Nivelación</t>
  </si>
  <si>
    <t>Asignaciones Especiales</t>
  </si>
  <si>
    <t>Asignación de Pérdida de Caja</t>
  </si>
  <si>
    <t>Asignación de Movilización</t>
  </si>
  <si>
    <t>Asignaciones Compensatorias</t>
  </si>
  <si>
    <t xml:space="preserve">Incremento Previsional Art.2 D.L.3.501/1980 </t>
  </si>
  <si>
    <t>Asignaciones Sustitutitas</t>
  </si>
  <si>
    <t>019</t>
  </si>
  <si>
    <t>Asignación de Responsabilidad</t>
  </si>
  <si>
    <t>029</t>
  </si>
  <si>
    <t>Aportes del Empleador</t>
  </si>
  <si>
    <t xml:space="preserve">A Servicios de Bienestar </t>
  </si>
  <si>
    <t xml:space="preserve">Otras Cotizaciones Previsionales </t>
  </si>
  <si>
    <t>Asignaciones por Desempeño</t>
  </si>
  <si>
    <t>Desempeño Institucional</t>
  </si>
  <si>
    <t>Desempeño Individual</t>
  </si>
  <si>
    <t>Remuneraciones Variables</t>
  </si>
  <si>
    <t>Trabajos Extraordinarios</t>
  </si>
  <si>
    <t>Comisiones de Servicio en el País</t>
  </si>
  <si>
    <t>Comisiones de Servicio en el Exterior</t>
  </si>
  <si>
    <t>Aguinaldos y Bonos</t>
  </si>
  <si>
    <t xml:space="preserve">Aguinaldos </t>
  </si>
  <si>
    <t>Aguinaldo de Fiestas Patrias</t>
  </si>
  <si>
    <t>Aguinaldo de Navidad</t>
  </si>
  <si>
    <t xml:space="preserve">Bono de Escolaridad </t>
  </si>
  <si>
    <t>Bonos Especiales</t>
  </si>
  <si>
    <t>Bono Extraordinario Anual</t>
  </si>
  <si>
    <t>Bonifición Adicional al Bono de Escolaridad</t>
  </si>
  <si>
    <t>Suplencias y Reemplazos</t>
  </si>
  <si>
    <t>Dietas a Juntas, Consejos y Comisiones</t>
  </si>
  <si>
    <t>22</t>
  </si>
  <si>
    <t>Para Personas</t>
  </si>
  <si>
    <t>099</t>
  </si>
  <si>
    <t>Textiles y Acabados Textiles</t>
  </si>
  <si>
    <t>Vestuario, Accesorios y Prendas Diversas</t>
  </si>
  <si>
    <t>Calzado</t>
  </si>
  <si>
    <t>Para Vehículos</t>
  </si>
  <si>
    <t>Para Maquinarias, Equipos de Producción, Tracción y Elevación</t>
  </si>
  <si>
    <t>Para Calefacción</t>
  </si>
  <si>
    <t>Materiales de Oficina</t>
  </si>
  <si>
    <t>Textos y Otros Materiales de Enseñanza</t>
  </si>
  <si>
    <t>Productos Químicos</t>
  </si>
  <si>
    <t>Productos Farmacéuticos</t>
  </si>
  <si>
    <t>Materiales y Útiles Quirúrgicos</t>
  </si>
  <si>
    <t>Fertilizantes, Insecticidas, Fungicidas y Otros</t>
  </si>
  <si>
    <t>Materiales y Útiles de Aseo</t>
  </si>
  <si>
    <t>Menaje para Oficina, Casinos y Otros</t>
  </si>
  <si>
    <t>Insumos, Rep. y Accesorios Computacionales</t>
  </si>
  <si>
    <t>Materiales para Mant. y Rep. de Inmuebles</t>
  </si>
  <si>
    <t>Equipos Menores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</si>
  <si>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</si>
  <si>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</si>
  <si>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</si>
  <si>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</si>
  <si>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</si>
  <si>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</si>
  <si>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</si>
  <si>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 xml:space="preserve">Enlaces de Telecomunicaciones </t>
  </si>
  <si>
    <t>Mantenimiento y Reparación de Edificaciones</t>
  </si>
  <si>
    <t>Mantenimiento y Reparación de Vehículos</t>
  </si>
  <si>
    <t>07</t>
  </si>
  <si>
    <t>Servicios de Publicidad</t>
  </si>
  <si>
    <t>Servicios de Impresión</t>
  </si>
  <si>
    <t>Servicios de Encuadernación y Empaste</t>
  </si>
  <si>
    <t>Servicios de Aseo</t>
  </si>
  <si>
    <t>Servicios de Vigilancia</t>
  </si>
  <si>
    <t>Servicios de Mantenión de Jardines</t>
  </si>
  <si>
    <t>Servicios por Mantención de Semáforos</t>
  </si>
  <si>
    <t>Pasajes, Fletes y Bodegajes</t>
  </si>
  <si>
    <t>Salas Cunas y/o Jardines Infantiles</t>
  </si>
  <si>
    <t>Servicios de pago y Cobranzas</t>
  </si>
  <si>
    <t>Servicios de Suscripción y Similares</t>
  </si>
  <si>
    <t>09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</si>
  <si>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</si>
  <si>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</si>
  <si>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</si>
  <si>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</si>
  <si>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</si>
  <si>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Primas y Gastos de Seguros</t>
  </si>
  <si>
    <t>Servicios de Giros y Remesas</t>
  </si>
  <si>
    <t>Gastos Bancarios</t>
  </si>
  <si>
    <t>Estudios e Investigaciones</t>
  </si>
  <si>
    <t xml:space="preserve">Cursos de Capacitación </t>
  </si>
  <si>
    <t>Servicos Informáticos</t>
  </si>
  <si>
    <t>Gastos Menores</t>
  </si>
  <si>
    <t>Intereses, Multas y Recargos</t>
  </si>
  <si>
    <t>Derechos y Tasas</t>
  </si>
  <si>
    <t>23</t>
  </si>
  <si>
    <t>Desahucios e Indemnizaciones</t>
  </si>
  <si>
    <t>092</t>
  </si>
  <si>
    <t xml:space="preserve">   =   Niveles en Presupuesto Inicial y Modificaciones QUE REQUIEREN aprobación del Concejo Municipal. Se sanciona vía Decreto de Alcaldía</t>
  </si>
  <si>
    <t xml:space="preserve">   =   Niveles en Presupuesto Inicial y Modificaciones QUE REQUIEREN aprobación del Concejo Municipal. </t>
  </si>
  <si>
    <t xml:space="preserve">       Se sanciona vía Decreto de Alcaldía</t>
  </si>
  <si>
    <t>T O T A L   G A S T O S</t>
  </si>
  <si>
    <t>T O T A L   M$)</t>
  </si>
  <si>
    <t>24</t>
  </si>
  <si>
    <t>Fondos de Emergencia</t>
  </si>
  <si>
    <t>Organizaciones Comunitarios</t>
  </si>
  <si>
    <t>Otras Personas Jurídicas Privadas</t>
  </si>
  <si>
    <t>Voluntariado</t>
  </si>
  <si>
    <t>Asistencia Social a Personas Naturales</t>
  </si>
  <si>
    <t>Premios y Otros</t>
  </si>
  <si>
    <t>Otras Transferencias al Sector Privado</t>
  </si>
  <si>
    <t>025</t>
  </si>
  <si>
    <t>026</t>
  </si>
  <si>
    <t>027</t>
  </si>
  <si>
    <t xml:space="preserve">Patentes Municipales                                                      </t>
  </si>
  <si>
    <t xml:space="preserve">Derechos de Aseo                                                         </t>
  </si>
  <si>
    <t xml:space="preserve">Otros Derechos                                                              </t>
  </si>
  <si>
    <t xml:space="preserve">Derechos de Explotación                                                  </t>
  </si>
  <si>
    <t xml:space="preserve">Permisos de Circulación                                                   </t>
  </si>
  <si>
    <t>T O T A L    (M$)</t>
  </si>
  <si>
    <t xml:space="preserve">De Beneficio Municipal </t>
  </si>
  <si>
    <t>De la Municipalidad A Servicios Incorporados a su Gestión</t>
  </si>
  <si>
    <t>Multas Art.14, Nº6, Ley Nº 18.695 - Beneficio Fondo Común Municipal</t>
  </si>
  <si>
    <t>Reg. de Multas de Tránsito no Pagadas - De Beneficio Municipal</t>
  </si>
  <si>
    <t>Reg. de Multas de Tránsito no Pagadas - De Beneficio Otras Municipalidades</t>
  </si>
  <si>
    <t>Multas Juzgado de Policía Local - De Beneficio Otras Municipalidades</t>
  </si>
  <si>
    <t xml:space="preserve">Arancel al Registro de Multas de Tránsito no Pagadas </t>
  </si>
  <si>
    <t>VENTA DE ACCIONES Y PARTICIPACIONES DE CAPITAL</t>
  </si>
  <si>
    <t>Asignación de Antigüedad, Art.97, letra g) de la Ley Nº 18.883 y Leyes Nº 19.180 y 19.280 Ley Nº 18.883</t>
  </si>
  <si>
    <t>028</t>
  </si>
  <si>
    <t>030</t>
  </si>
  <si>
    <t>031</t>
  </si>
  <si>
    <t>032</t>
  </si>
  <si>
    <t>A Otras Entidades Públicas</t>
  </si>
  <si>
    <t>Intereses y Reajustes Pagados</t>
  </si>
  <si>
    <t>A Otras Asociaciones</t>
  </si>
  <si>
    <t>25</t>
  </si>
  <si>
    <t>26</t>
  </si>
  <si>
    <t>Aplicación Otros Fondos de Terceros</t>
  </si>
  <si>
    <t>29</t>
  </si>
  <si>
    <t>Terrenos</t>
  </si>
  <si>
    <t>Vehículos</t>
  </si>
  <si>
    <t>Máquinas y Equipos de Oficina</t>
  </si>
  <si>
    <t>Maquinarias y Equipos para la Producción</t>
  </si>
  <si>
    <t xml:space="preserve"> </t>
  </si>
  <si>
    <t>Equipos Computacionales y Periféricos</t>
  </si>
  <si>
    <t>Sistemas de Información</t>
  </si>
  <si>
    <t>30</t>
  </si>
  <si>
    <t>31</t>
  </si>
  <si>
    <t>Gastos Administativos</t>
  </si>
  <si>
    <t>Consultorías</t>
  </si>
  <si>
    <t>Gastos Administrativos</t>
  </si>
  <si>
    <t>Obras Civiles</t>
  </si>
  <si>
    <t>Equipamiento</t>
  </si>
  <si>
    <t>Equipos</t>
  </si>
  <si>
    <t>Otros Gastos</t>
  </si>
  <si>
    <t>32</t>
  </si>
  <si>
    <t>34</t>
  </si>
  <si>
    <t>35</t>
  </si>
  <si>
    <t>SALDO FINAL DE CAJA</t>
  </si>
  <si>
    <t>DIRECCIÓN DE ADM. Y FINANZAS</t>
  </si>
  <si>
    <t>SUB TÍTULO</t>
  </si>
  <si>
    <t>ASIGNACIÓN</t>
  </si>
  <si>
    <t>SUB ASIGNACIÓN</t>
  </si>
  <si>
    <t>SUB SUB ASIGNACIÓN</t>
  </si>
  <si>
    <t>03</t>
  </si>
  <si>
    <t>01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</si>
  <si>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</si>
  <si>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</si>
  <si>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</si>
  <si>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</si>
  <si>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</si>
  <si>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</si>
  <si>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</si>
  <si>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</si>
  <si>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</si>
  <si>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</si>
  <si>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</si>
  <si>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</si>
  <si>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</si>
  <si>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</si>
  <si>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</si>
  <si>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</si>
  <si>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En Impuesto Territorial</t>
  </si>
  <si>
    <t>En Patentes Municipales</t>
  </si>
  <si>
    <t>Gastos de Representación, Protocolo y Ceremonial</t>
  </si>
  <si>
    <t>PRESTACIONES DE SEGURIDAD SOCIAL</t>
  </si>
  <si>
    <t>PRESTACIONES PREVISIONALES</t>
  </si>
  <si>
    <t>AL SECTOR PRIVADO</t>
  </si>
  <si>
    <t>Educ.- Personas Jurídicas Privadas, Art.13 DFL 1-3063/80</t>
  </si>
  <si>
    <t>Salud - Personas Jurídicas Privadas, Art.13 DFL 1-3063/80</t>
  </si>
  <si>
    <t>A OTRAS ENTIDADES PÚBLICAS</t>
  </si>
  <si>
    <t>A la Junta Nacional de Auxilio Escolar y Becas</t>
  </si>
  <si>
    <t>A los Servicios de Salud</t>
  </si>
  <si>
    <t>Multa Ley de Alcoholes</t>
  </si>
  <si>
    <t>080</t>
  </si>
  <si>
    <t>A las Asociaciones</t>
  </si>
  <si>
    <t>A la Asociación Chilena de Municipalidades</t>
  </si>
  <si>
    <t>090</t>
  </si>
  <si>
    <t>Al Fondo Común Municipal - Permisos de Circulación</t>
  </si>
  <si>
    <t>Aporte Año Vigente</t>
  </si>
  <si>
    <t>Aporte Otros Años</t>
  </si>
  <si>
    <t>Al Fondo Común Municipal - Patentes Municipales</t>
  </si>
  <si>
    <t>091</t>
  </si>
  <si>
    <t>Al Fondo Común Municipal - Multas</t>
  </si>
  <si>
    <t>Art. 14, Nº 6, Ley Nº 18.695</t>
  </si>
  <si>
    <t>A Otras Municipalidades</t>
  </si>
  <si>
    <t>A Servicios Incorporados a su Gestión</t>
  </si>
  <si>
    <t>A Educación</t>
  </si>
  <si>
    <t>A Salud</t>
  </si>
  <si>
    <t>A Cementerios</t>
  </si>
  <si>
    <t>A EMPRESAS PÚBLICAS NO FINANCIERAS</t>
  </si>
  <si>
    <t>A EMPRESAS PÚBLICAS FINANCIERAS</t>
  </si>
  <si>
    <t>A GOBIERNOS EXTRANJEROS</t>
  </si>
  <si>
    <t>A ORGANISMOS INTERNACIONALES</t>
  </si>
  <si>
    <t>INTEGROS AL FISCO</t>
  </si>
  <si>
    <t>IMPUESTOS</t>
  </si>
  <si>
    <t>OTROS GASTOS CORRIENTES</t>
  </si>
  <si>
    <t>DEVOLUCIONES</t>
  </si>
  <si>
    <t>COMPENSACIÓN POR DAÑOS POR DAÑOS A TERCEROS Y/O A LA PROPIEDAD</t>
  </si>
  <si>
    <t>APLICACIÓN FONDOS DE TERCEROS</t>
  </si>
  <si>
    <t>Arancel al Registro de Multas de Tránsito No Pagadas</t>
  </si>
  <si>
    <t>ADQUISICIÓN DE ACTIVOS NO FINANCIEROS</t>
  </si>
  <si>
    <t>Equipos de Comunicaciones para Redes Informáticas</t>
  </si>
  <si>
    <t>Programas Computacionales</t>
  </si>
  <si>
    <t>ADQUISICIÓN DE ACTIVOS FINANCIEROS</t>
  </si>
  <si>
    <t>COMPRA DE TÍTULOS Y VALORES</t>
  </si>
  <si>
    <t>Bonos o Pagarés</t>
  </si>
  <si>
    <t>COMPRAS DE ACCIONES Y PARTICIPACIONES DE CAPITAL</t>
  </si>
  <si>
    <t>OPERACIONES DE CAMBIO</t>
  </si>
  <si>
    <t>INICIATIVAS DE INVERSIÓN</t>
  </si>
  <si>
    <t>ESTUDIOS BÁSICOS</t>
  </si>
  <si>
    <t>PROYECTOS</t>
  </si>
  <si>
    <t>PRÉSTAMOS</t>
  </si>
  <si>
    <t>33</t>
  </si>
  <si>
    <t>TRANSFERENCIAS DE CAPITAL</t>
  </si>
  <si>
    <t>A los Servicios Regionales de Vivienda y Urbanismo</t>
  </si>
  <si>
    <t>Programa Pavimentos Participativos</t>
  </si>
  <si>
    <r>
      <t xml:space="preserve">   =   Niveles en Presupuesto Inicial y Modificaciones QUE  </t>
    </r>
    <r>
      <rPr>
        <b/>
        <u val="single"/>
        <sz val="8"/>
        <rFont val="Trebuchet MS"/>
        <family val="2"/>
      </rPr>
      <t>NO</t>
    </r>
    <r>
      <rPr>
        <b/>
        <sz val="8"/>
        <rFont val="Trebuchet MS"/>
        <family val="2"/>
      </rPr>
      <t xml:space="preserve"> </t>
    </r>
    <r>
      <rPr>
        <sz val="8"/>
        <rFont val="Trebuchet MS"/>
        <family val="2"/>
      </rPr>
      <t>REQUIEREN aprobación del Concejo Municipal. Se sanciona vía Decreto de Alcaldía</t>
    </r>
  </si>
  <si>
    <t>Compensación por Viviendas Sociales</t>
  </si>
  <si>
    <t>2% Subvención para Actividades de Carácter Deportivo</t>
  </si>
  <si>
    <t>Patentes Geotérmicas Ley Nº 19.657</t>
  </si>
  <si>
    <t>Convenio para Construcción, Adecuación y Habilitación de Espacios Deportivos</t>
  </si>
  <si>
    <t>Sueldos</t>
  </si>
  <si>
    <t>Dietas de Concejales</t>
  </si>
  <si>
    <t>Gastos por Comisiones y Representaciones del Municipio</t>
  </si>
  <si>
    <t>Contribuciones</t>
  </si>
  <si>
    <t>Aporte Fiscal Ley Nº 20.198 Art. 7º</t>
  </si>
  <si>
    <t>Aporte Extraordinadario Ley Nº 20.362</t>
  </si>
  <si>
    <t>De Zona Franca de Iquique S.A.</t>
  </si>
  <si>
    <t>A Mercociudades</t>
  </si>
  <si>
    <t>I N G R E S O S  M U N I C I P A L E S</t>
  </si>
  <si>
    <t>h</t>
  </si>
  <si>
    <r>
      <t xml:space="preserve">   =   Niveles en Presupuesto Inicial y Modificaciones QUE </t>
    </r>
    <r>
      <rPr>
        <b/>
        <u val="single"/>
        <sz val="8"/>
        <rFont val="Trebuchet MS"/>
        <family val="2"/>
      </rPr>
      <t>NO</t>
    </r>
    <r>
      <rPr>
        <b/>
        <sz val="8"/>
        <rFont val="Trebuchet MS"/>
        <family val="2"/>
      </rPr>
      <t xml:space="preserve"> </t>
    </r>
    <r>
      <rPr>
        <sz val="8"/>
        <rFont val="Trebuchet MS"/>
        <family val="2"/>
      </rPr>
      <t xml:space="preserve">REQUIEREN aprobación del Concejo Municipal. </t>
    </r>
  </si>
  <si>
    <t>MUNICIPALIDAD DE TUCAPEL</t>
  </si>
  <si>
    <t>ESTRUCTURA PRESUPUESTARIA MUNICIPAL 2011</t>
  </si>
  <si>
    <t>G A S T O S   M U N I C I P A L E S</t>
  </si>
  <si>
    <t>ITEM</t>
  </si>
  <si>
    <t>ÁREAS DE GESTIÓN</t>
  </si>
  <si>
    <t>01                   GESTIÓN</t>
  </si>
  <si>
    <t>02               SERVICIOS COMUNITARIOS</t>
  </si>
  <si>
    <t>03             ACTIVIDADES MUNICIPALES</t>
  </si>
  <si>
    <t>04             PROGRAMAS SOCIALES</t>
  </si>
  <si>
    <t>05            PROGRAMAS DEPORTIVOS</t>
  </si>
  <si>
    <t>06                        PROGRAMAS CULTURALES</t>
  </si>
  <si>
    <t>PPTO. VIGENTE 2007</t>
  </si>
  <si>
    <t>Aguinado de Fiestas Patrias</t>
  </si>
  <si>
    <t>Aguinaldo Navidad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</si>
</sst>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_-* #,##0\ _p_t_a_-;\-* #,##0\ _p_t_a_-;_-* &quot;-&quot;\ _p_t_a_-;_-@_-"/>
    <numFmt numFmtId="189" formatCode="#,##0.0"/>
    <numFmt numFmtId="190" formatCode="0;[Red]0"/>
    <numFmt numFmtId="191" formatCode="#,##0;[Red]#,##0"/>
  </numFmts>
  <fonts count="66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0"/>
      <color indexed="12"/>
      <name val="Trebuchet MS"/>
      <family val="2"/>
    </font>
    <font>
      <b/>
      <sz val="10"/>
      <color indexed="10"/>
      <name val="Trebuchet MS"/>
      <family val="2"/>
    </font>
    <font>
      <b/>
      <sz val="10"/>
      <color indexed="57"/>
      <name val="Trebuchet MS"/>
      <family val="2"/>
    </font>
    <font>
      <sz val="10"/>
      <color indexed="10"/>
      <name val="Trebuchet MS"/>
      <family val="2"/>
    </font>
    <font>
      <sz val="10"/>
      <color indexed="57"/>
      <name val="Trebuchet MS"/>
      <family val="2"/>
    </font>
    <font>
      <sz val="10"/>
      <color indexed="12"/>
      <name val="Trebuchet MS"/>
      <family val="2"/>
    </font>
    <font>
      <b/>
      <i/>
      <sz val="10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rebuchet MS"/>
      <family val="2"/>
    </font>
    <font>
      <b/>
      <sz val="12"/>
      <color indexed="10"/>
      <name val="Trebuchet MS"/>
      <family val="2"/>
    </font>
    <font>
      <sz val="12"/>
      <color indexed="57"/>
      <name val="Trebuchet MS"/>
      <family val="2"/>
    </font>
    <font>
      <sz val="20"/>
      <name val="Trebuchet MS"/>
      <family val="2"/>
    </font>
    <font>
      <sz val="8"/>
      <name val="Trebuchet MS"/>
      <family val="2"/>
    </font>
    <font>
      <b/>
      <u val="single"/>
      <sz val="8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sz val="8"/>
      <color indexed="10"/>
      <name val="Trebuchet MS"/>
      <family val="2"/>
    </font>
    <font>
      <b/>
      <sz val="8"/>
      <color indexed="10"/>
      <name val="Trebuchet MS"/>
      <family val="2"/>
    </font>
    <font>
      <b/>
      <i/>
      <sz val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9"/>
      <color indexed="10"/>
      <name val="Trebuchet MS"/>
      <family val="2"/>
    </font>
    <font>
      <b/>
      <u val="single"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7"/>
      <name val="Trebuchet MS"/>
      <family val="2"/>
    </font>
    <font>
      <b/>
      <sz val="8"/>
      <color indexed="12"/>
      <name val="Trebuchet MS"/>
      <family val="2"/>
    </font>
    <font>
      <b/>
      <sz val="8"/>
      <color indexed="57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medium"/>
      <bottom style="dotted"/>
    </border>
    <border>
      <left style="thin"/>
      <right>
        <color indexed="63"/>
      </right>
      <top style="dashed"/>
      <bottom style="dotted"/>
    </border>
    <border>
      <left style="thin"/>
      <right style="thin"/>
      <top style="dashed"/>
      <bottom style="dotted"/>
    </border>
    <border>
      <left style="thin"/>
      <right style="dotted"/>
      <top style="dotted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 style="medium"/>
      <right style="thin"/>
      <top style="dotted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dotted"/>
    </border>
    <border>
      <left style="medium"/>
      <right style="medium"/>
      <top style="dashed"/>
      <bottom style="dotted"/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58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 applyProtection="1">
      <alignment horizontal="center"/>
      <protection hidden="1" locked="0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49" fontId="1" fillId="33" borderId="20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1" fillId="33" borderId="22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49" fontId="1" fillId="33" borderId="27" xfId="0" applyNumberFormat="1" applyFont="1" applyFill="1" applyBorder="1" applyAlignment="1">
      <alignment horizontal="center"/>
    </xf>
    <xf numFmtId="49" fontId="1" fillId="34" borderId="28" xfId="0" applyNumberFormat="1" applyFont="1" applyFill="1" applyBorder="1" applyAlignment="1">
      <alignment horizontal="center"/>
    </xf>
    <xf numFmtId="49" fontId="2" fillId="34" borderId="29" xfId="0" applyNumberFormat="1" applyFont="1" applyFill="1" applyBorder="1" applyAlignment="1">
      <alignment horizontal="center"/>
    </xf>
    <xf numFmtId="49" fontId="2" fillId="34" borderId="30" xfId="0" applyNumberFormat="1" applyFont="1" applyFill="1" applyBorder="1" applyAlignment="1">
      <alignment horizontal="center"/>
    </xf>
    <xf numFmtId="49" fontId="10" fillId="34" borderId="28" xfId="0" applyNumberFormat="1" applyFont="1" applyFill="1" applyBorder="1" applyAlignment="1">
      <alignment horizontal="center"/>
    </xf>
    <xf numFmtId="49" fontId="1" fillId="34" borderId="23" xfId="0" applyNumberFormat="1" applyFont="1" applyFill="1" applyBorder="1" applyAlignment="1">
      <alignment horizontal="center"/>
    </xf>
    <xf numFmtId="49" fontId="10" fillId="34" borderId="23" xfId="0" applyNumberFormat="1" applyFont="1" applyFill="1" applyBorder="1" applyAlignment="1">
      <alignment horizontal="center"/>
    </xf>
    <xf numFmtId="49" fontId="10" fillId="34" borderId="26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2" fillId="33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49" fontId="2" fillId="33" borderId="2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49" fontId="2" fillId="33" borderId="15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49" fontId="2" fillId="33" borderId="33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8" fillId="33" borderId="0" xfId="0" applyNumberFormat="1" applyFont="1" applyFill="1" applyAlignment="1">
      <alignment horizontal="center"/>
    </xf>
    <xf numFmtId="49" fontId="2" fillId="34" borderId="34" xfId="0" applyNumberFormat="1" applyFont="1" applyFill="1" applyBorder="1" applyAlignment="1">
      <alignment horizontal="center"/>
    </xf>
    <xf numFmtId="0" fontId="2" fillId="34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49" fontId="2" fillId="34" borderId="36" xfId="0" applyNumberFormat="1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49" fontId="2" fillId="34" borderId="38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0" fontId="1" fillId="33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49" fontId="1" fillId="33" borderId="41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/>
    </xf>
    <xf numFmtId="49" fontId="1" fillId="33" borderId="42" xfId="0" applyNumberFormat="1" applyFont="1" applyFill="1" applyBorder="1" applyAlignment="1">
      <alignment horizontal="center"/>
    </xf>
    <xf numFmtId="49" fontId="1" fillId="33" borderId="43" xfId="0" applyNumberFormat="1" applyFont="1" applyFill="1" applyBorder="1" applyAlignment="1">
      <alignment horizontal="center"/>
    </xf>
    <xf numFmtId="0" fontId="1" fillId="33" borderId="44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49" fontId="1" fillId="33" borderId="45" xfId="0" applyNumberFormat="1" applyFont="1" applyFill="1" applyBorder="1" applyAlignment="1">
      <alignment horizontal="center"/>
    </xf>
    <xf numFmtId="0" fontId="1" fillId="33" borderId="45" xfId="0" applyFont="1" applyFill="1" applyBorder="1" applyAlignment="1">
      <alignment/>
    </xf>
    <xf numFmtId="49" fontId="1" fillId="33" borderId="44" xfId="0" applyNumberFormat="1" applyFont="1" applyFill="1" applyBorder="1" applyAlignment="1">
      <alignment horizontal="center"/>
    </xf>
    <xf numFmtId="49" fontId="1" fillId="33" borderId="46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49" fontId="1" fillId="33" borderId="47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/>
    </xf>
    <xf numFmtId="49" fontId="1" fillId="33" borderId="48" xfId="0" applyNumberFormat="1" applyFont="1" applyFill="1" applyBorder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0" fontId="2" fillId="33" borderId="49" xfId="0" applyFont="1" applyFill="1" applyBorder="1" applyAlignment="1">
      <alignment/>
    </xf>
    <xf numFmtId="49" fontId="2" fillId="33" borderId="45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0" fontId="2" fillId="33" borderId="51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49" fontId="2" fillId="33" borderId="35" xfId="0" applyNumberFormat="1" applyFont="1" applyFill="1" applyBorder="1" applyAlignment="1">
      <alignment horizontal="center"/>
    </xf>
    <xf numFmtId="49" fontId="1" fillId="33" borderId="53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49" fontId="1" fillId="34" borderId="54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49" fontId="2" fillId="34" borderId="18" xfId="0" applyNumberFormat="1" applyFont="1" applyFill="1" applyBorder="1" applyAlignment="1">
      <alignment horizontal="center"/>
    </xf>
    <xf numFmtId="49" fontId="2" fillId="34" borderId="54" xfId="0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1" fillId="33" borderId="55" xfId="0" applyNumberFormat="1" applyFont="1" applyFill="1" applyBorder="1" applyAlignment="1">
      <alignment horizontal="center"/>
    </xf>
    <xf numFmtId="0" fontId="2" fillId="33" borderId="45" xfId="0" applyFont="1" applyFill="1" applyBorder="1" applyAlignment="1">
      <alignment/>
    </xf>
    <xf numFmtId="49" fontId="2" fillId="33" borderId="56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49" fontId="1" fillId="34" borderId="34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49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9" fontId="1" fillId="34" borderId="57" xfId="0" applyNumberFormat="1" applyFont="1" applyFill="1" applyBorder="1" applyAlignment="1">
      <alignment horizontal="center"/>
    </xf>
    <xf numFmtId="49" fontId="1" fillId="34" borderId="56" xfId="0" applyNumberFormat="1" applyFont="1" applyFill="1" applyBorder="1" applyAlignment="1">
      <alignment horizontal="center"/>
    </xf>
    <xf numFmtId="49" fontId="1" fillId="34" borderId="49" xfId="0" applyNumberFormat="1" applyFont="1" applyFill="1" applyBorder="1" applyAlignment="1">
      <alignment horizontal="center"/>
    </xf>
    <xf numFmtId="49" fontId="2" fillId="34" borderId="49" xfId="0" applyNumberFormat="1" applyFont="1" applyFill="1" applyBorder="1" applyAlignment="1">
      <alignment horizontal="center"/>
    </xf>
    <xf numFmtId="0" fontId="2" fillId="34" borderId="49" xfId="0" applyFont="1" applyFill="1" applyBorder="1" applyAlignment="1">
      <alignment/>
    </xf>
    <xf numFmtId="49" fontId="1" fillId="34" borderId="53" xfId="0" applyNumberFormat="1" applyFont="1" applyFill="1" applyBorder="1" applyAlignment="1">
      <alignment horizontal="center"/>
    </xf>
    <xf numFmtId="49" fontId="1" fillId="34" borderId="39" xfId="0" applyNumberFormat="1" applyFont="1" applyFill="1" applyBorder="1" applyAlignment="1">
      <alignment horizontal="center"/>
    </xf>
    <xf numFmtId="49" fontId="2" fillId="34" borderId="39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49" fontId="1" fillId="34" borderId="55" xfId="0" applyNumberFormat="1" applyFont="1" applyFill="1" applyBorder="1" applyAlignment="1">
      <alignment horizontal="center"/>
    </xf>
    <xf numFmtId="49" fontId="1" fillId="34" borderId="45" xfId="0" applyNumberFormat="1" applyFont="1" applyFill="1" applyBorder="1" applyAlignment="1">
      <alignment horizontal="center"/>
    </xf>
    <xf numFmtId="49" fontId="2" fillId="34" borderId="45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/>
    </xf>
    <xf numFmtId="49" fontId="1" fillId="34" borderId="19" xfId="0" applyNumberFormat="1" applyFont="1" applyFill="1" applyBorder="1" applyAlignment="1">
      <alignment horizontal="center"/>
    </xf>
    <xf numFmtId="49" fontId="2" fillId="34" borderId="56" xfId="0" applyNumberFormat="1" applyFont="1" applyFill="1" applyBorder="1" applyAlignment="1">
      <alignment horizontal="center"/>
    </xf>
    <xf numFmtId="49" fontId="2" fillId="34" borderId="53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40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49" fontId="1" fillId="34" borderId="58" xfId="0" applyNumberFormat="1" applyFont="1" applyFill="1" applyBorder="1" applyAlignment="1">
      <alignment horizontal="center"/>
    </xf>
    <xf numFmtId="49" fontId="1" fillId="34" borderId="41" xfId="0" applyNumberFormat="1" applyFont="1" applyFill="1" applyBorder="1" applyAlignment="1">
      <alignment horizontal="center"/>
    </xf>
    <xf numFmtId="49" fontId="2" fillId="34" borderId="41" xfId="0" applyNumberFormat="1" applyFont="1" applyFill="1" applyBorder="1" applyAlignment="1">
      <alignment horizontal="center"/>
    </xf>
    <xf numFmtId="0" fontId="2" fillId="34" borderId="41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34" borderId="59" xfId="0" applyFont="1" applyFill="1" applyBorder="1" applyAlignment="1">
      <alignment/>
    </xf>
    <xf numFmtId="49" fontId="7" fillId="1" borderId="54" xfId="0" applyNumberFormat="1" applyFont="1" applyFill="1" applyBorder="1" applyAlignment="1">
      <alignment horizontal="center"/>
    </xf>
    <xf numFmtId="49" fontId="5" fillId="1" borderId="34" xfId="0" applyNumberFormat="1" applyFont="1" applyFill="1" applyBorder="1" applyAlignment="1">
      <alignment horizontal="center"/>
    </xf>
    <xf numFmtId="0" fontId="5" fillId="1" borderId="34" xfId="0" applyFont="1" applyFill="1" applyBorder="1" applyAlignment="1">
      <alignment/>
    </xf>
    <xf numFmtId="49" fontId="2" fillId="34" borderId="15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49" fontId="2" fillId="34" borderId="17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49" fontId="2" fillId="34" borderId="20" xfId="0" applyNumberFormat="1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49" fontId="2" fillId="34" borderId="32" xfId="0" applyNumberFormat="1" applyFont="1" applyFill="1" applyBorder="1" applyAlignment="1">
      <alignment horizontal="center"/>
    </xf>
    <xf numFmtId="49" fontId="2" fillId="34" borderId="33" xfId="0" applyNumberFormat="1" applyFont="1" applyFill="1" applyBorder="1" applyAlignment="1">
      <alignment horizontal="center"/>
    </xf>
    <xf numFmtId="0" fontId="2" fillId="34" borderId="33" xfId="0" applyFont="1" applyFill="1" applyBorder="1" applyAlignment="1">
      <alignment/>
    </xf>
    <xf numFmtId="191" fontId="1" fillId="33" borderId="0" xfId="0" applyNumberFormat="1" applyFont="1" applyFill="1" applyAlignment="1" applyProtection="1">
      <alignment horizontal="center"/>
      <protection hidden="1" locked="0"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9" fillId="33" borderId="0" xfId="0" applyFont="1" applyFill="1" applyAlignment="1">
      <alignment horizontal="left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 applyProtection="1">
      <alignment horizontal="center"/>
      <protection hidden="1" locked="0"/>
    </xf>
    <xf numFmtId="0" fontId="19" fillId="33" borderId="0" xfId="0" applyFont="1" applyFill="1" applyBorder="1" applyAlignment="1">
      <alignment horizontal="center" vertical="center" textRotation="90" wrapText="1"/>
    </xf>
    <xf numFmtId="0" fontId="19" fillId="33" borderId="0" xfId="0" applyFont="1" applyFill="1" applyAlignment="1">
      <alignment horizontal="center"/>
    </xf>
    <xf numFmtId="0" fontId="17" fillId="34" borderId="29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9" fillId="33" borderId="6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49" fontId="20" fillId="33" borderId="0" xfId="0" applyNumberFormat="1" applyFont="1" applyFill="1" applyBorder="1" applyAlignment="1">
      <alignment horizontal="center" vertical="center" textRotation="90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 applyProtection="1">
      <alignment horizontal="center" vertical="center" textRotation="90"/>
      <protection hidden="1" locked="0"/>
    </xf>
    <xf numFmtId="49" fontId="19" fillId="35" borderId="28" xfId="0" applyNumberFormat="1" applyFont="1" applyFill="1" applyBorder="1" applyAlignment="1">
      <alignment horizontal="center" vertical="center" textRotation="90"/>
    </xf>
    <xf numFmtId="0" fontId="19" fillId="35" borderId="29" xfId="0" applyFont="1" applyFill="1" applyBorder="1" applyAlignment="1">
      <alignment horizontal="center" vertical="center" textRotation="90" wrapText="1"/>
    </xf>
    <xf numFmtId="0" fontId="19" fillId="35" borderId="30" xfId="0" applyFont="1" applyFill="1" applyBorder="1" applyAlignment="1">
      <alignment horizontal="center" vertical="center" textRotation="90" wrapText="1"/>
    </xf>
    <xf numFmtId="0" fontId="19" fillId="35" borderId="28" xfId="0" applyFont="1" applyFill="1" applyBorder="1" applyAlignment="1">
      <alignment horizontal="center" vertical="center"/>
    </xf>
    <xf numFmtId="0" fontId="19" fillId="35" borderId="61" xfId="0" applyFont="1" applyFill="1" applyBorder="1" applyAlignment="1" applyProtection="1">
      <alignment horizontal="center" vertical="center" textRotation="90"/>
      <protection hidden="1" locked="0"/>
    </xf>
    <xf numFmtId="49" fontId="17" fillId="34" borderId="29" xfId="0" applyNumberFormat="1" applyFont="1" applyFill="1" applyBorder="1" applyAlignment="1">
      <alignment horizontal="center"/>
    </xf>
    <xf numFmtId="49" fontId="17" fillId="33" borderId="62" xfId="0" applyNumberFormat="1" applyFont="1" applyFill="1" applyBorder="1" applyAlignment="1">
      <alignment horizontal="center"/>
    </xf>
    <xf numFmtId="49" fontId="17" fillId="33" borderId="63" xfId="0" applyNumberFormat="1" applyFont="1" applyFill="1" applyBorder="1" applyAlignment="1">
      <alignment horizontal="center"/>
    </xf>
    <xf numFmtId="49" fontId="19" fillId="33" borderId="64" xfId="0" applyNumberFormat="1" applyFont="1" applyFill="1" applyBorder="1" applyAlignment="1">
      <alignment horizontal="center"/>
    </xf>
    <xf numFmtId="49" fontId="17" fillId="33" borderId="65" xfId="0" applyNumberFormat="1" applyFont="1" applyFill="1" applyBorder="1" applyAlignment="1">
      <alignment horizontal="center"/>
    </xf>
    <xf numFmtId="0" fontId="19" fillId="33" borderId="65" xfId="0" applyFont="1" applyFill="1" applyBorder="1" applyAlignment="1">
      <alignment/>
    </xf>
    <xf numFmtId="191" fontId="17" fillId="33" borderId="61" xfId="0" applyNumberFormat="1" applyFont="1" applyFill="1" applyBorder="1" applyAlignment="1" applyProtection="1">
      <alignment horizontal="center"/>
      <protection hidden="1" locked="0"/>
    </xf>
    <xf numFmtId="49" fontId="17" fillId="33" borderId="66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/>
    </xf>
    <xf numFmtId="0" fontId="17" fillId="33" borderId="67" xfId="0" applyFont="1" applyFill="1" applyBorder="1" applyAlignment="1">
      <alignment/>
    </xf>
    <xf numFmtId="0" fontId="17" fillId="33" borderId="61" xfId="0" applyFont="1" applyFill="1" applyBorder="1" applyAlignment="1" applyProtection="1">
      <alignment horizontal="center"/>
      <protection hidden="1" locked="0"/>
    </xf>
    <xf numFmtId="49" fontId="17" fillId="33" borderId="68" xfId="0" applyNumberFormat="1" applyFont="1" applyFill="1" applyBorder="1" applyAlignment="1">
      <alignment horizontal="center"/>
    </xf>
    <xf numFmtId="49" fontId="17" fillId="33" borderId="69" xfId="0" applyNumberFormat="1" applyFont="1" applyFill="1" applyBorder="1" applyAlignment="1">
      <alignment horizontal="center"/>
    </xf>
    <xf numFmtId="49" fontId="19" fillId="33" borderId="68" xfId="0" applyNumberFormat="1" applyFont="1" applyFill="1" applyBorder="1" applyAlignment="1">
      <alignment horizontal="center"/>
    </xf>
    <xf numFmtId="49" fontId="19" fillId="33" borderId="70" xfId="0" applyNumberFormat="1" applyFont="1" applyFill="1" applyBorder="1" applyAlignment="1">
      <alignment horizontal="center"/>
    </xf>
    <xf numFmtId="3" fontId="17" fillId="33" borderId="61" xfId="0" applyNumberFormat="1" applyFont="1" applyFill="1" applyBorder="1" applyAlignment="1" applyProtection="1">
      <alignment horizontal="center"/>
      <protection hidden="1" locked="0"/>
    </xf>
    <xf numFmtId="49" fontId="17" fillId="33" borderId="71" xfId="0" applyNumberFormat="1" applyFont="1" applyFill="1" applyBorder="1" applyAlignment="1">
      <alignment horizontal="center"/>
    </xf>
    <xf numFmtId="49" fontId="17" fillId="33" borderId="72" xfId="0" applyNumberFormat="1" applyFont="1" applyFill="1" applyBorder="1" applyAlignment="1">
      <alignment horizontal="center"/>
    </xf>
    <xf numFmtId="49" fontId="17" fillId="33" borderId="67" xfId="0" applyNumberFormat="1" applyFont="1" applyFill="1" applyBorder="1" applyAlignment="1">
      <alignment horizontal="center"/>
    </xf>
    <xf numFmtId="0" fontId="19" fillId="33" borderId="70" xfId="0" applyFont="1" applyFill="1" applyBorder="1" applyAlignment="1">
      <alignment/>
    </xf>
    <xf numFmtId="49" fontId="17" fillId="33" borderId="73" xfId="0" applyNumberFormat="1" applyFont="1" applyFill="1" applyBorder="1" applyAlignment="1">
      <alignment horizontal="center"/>
    </xf>
    <xf numFmtId="49" fontId="17" fillId="34" borderId="28" xfId="0" applyNumberFormat="1" applyFont="1" applyFill="1" applyBorder="1" applyAlignment="1">
      <alignment horizontal="center"/>
    </xf>
    <xf numFmtId="49" fontId="19" fillId="34" borderId="29" xfId="0" applyNumberFormat="1" applyFont="1" applyFill="1" applyBorder="1" applyAlignment="1">
      <alignment horizontal="center"/>
    </xf>
    <xf numFmtId="49" fontId="19" fillId="34" borderId="30" xfId="0" applyNumberFormat="1" applyFont="1" applyFill="1" applyBorder="1" applyAlignment="1">
      <alignment horizontal="center"/>
    </xf>
    <xf numFmtId="0" fontId="19" fillId="34" borderId="30" xfId="0" applyFont="1" applyFill="1" applyBorder="1" applyAlignment="1">
      <alignment/>
    </xf>
    <xf numFmtId="0" fontId="19" fillId="34" borderId="61" xfId="0" applyFont="1" applyFill="1" applyBorder="1" applyAlignment="1" applyProtection="1">
      <alignment horizontal="center"/>
      <protection hidden="1" locked="0"/>
    </xf>
    <xf numFmtId="49" fontId="17" fillId="33" borderId="22" xfId="0" applyNumberFormat="1" applyFont="1" applyFill="1" applyBorder="1" applyAlignment="1">
      <alignment horizontal="center"/>
    </xf>
    <xf numFmtId="49" fontId="17" fillId="33" borderId="64" xfId="0" applyNumberFormat="1" applyFont="1" applyFill="1" applyBorder="1" applyAlignment="1">
      <alignment horizontal="center"/>
    </xf>
    <xf numFmtId="49" fontId="19" fillId="33" borderId="65" xfId="0" applyNumberFormat="1" applyFont="1" applyFill="1" applyBorder="1" applyAlignment="1">
      <alignment horizontal="center"/>
    </xf>
    <xf numFmtId="49" fontId="17" fillId="33" borderId="23" xfId="0" applyNumberFormat="1" applyFont="1" applyFill="1" applyBorder="1" applyAlignment="1">
      <alignment horizontal="center"/>
    </xf>
    <xf numFmtId="49" fontId="17" fillId="33" borderId="25" xfId="0" applyNumberFormat="1" applyFont="1" applyFill="1" applyBorder="1" applyAlignment="1">
      <alignment horizontal="center"/>
    </xf>
    <xf numFmtId="49" fontId="19" fillId="33" borderId="71" xfId="0" applyNumberFormat="1" applyFont="1" applyFill="1" applyBorder="1" applyAlignment="1">
      <alignment horizontal="center"/>
    </xf>
    <xf numFmtId="49" fontId="19" fillId="33" borderId="67" xfId="0" applyNumberFormat="1" applyFont="1" applyFill="1" applyBorder="1" applyAlignment="1">
      <alignment horizontal="center"/>
    </xf>
    <xf numFmtId="0" fontId="19" fillId="33" borderId="67" xfId="0" applyFont="1" applyFill="1" applyBorder="1" applyAlignment="1">
      <alignment/>
    </xf>
    <xf numFmtId="49" fontId="19" fillId="33" borderId="62" xfId="0" applyNumberFormat="1" applyFont="1" applyFill="1" applyBorder="1" applyAlignment="1">
      <alignment horizontal="center"/>
    </xf>
    <xf numFmtId="49" fontId="19" fillId="33" borderId="0" xfId="0" applyNumberFormat="1" applyFont="1" applyFill="1" applyBorder="1" applyAlignment="1">
      <alignment horizontal="center"/>
    </xf>
    <xf numFmtId="0" fontId="19" fillId="33" borderId="74" xfId="0" applyFont="1" applyFill="1" applyBorder="1" applyAlignment="1">
      <alignment/>
    </xf>
    <xf numFmtId="3" fontId="17" fillId="34" borderId="61" xfId="0" applyNumberFormat="1" applyFont="1" applyFill="1" applyBorder="1" applyAlignment="1" applyProtection="1">
      <alignment horizontal="center"/>
      <protection hidden="1" locked="0"/>
    </xf>
    <xf numFmtId="0" fontId="17" fillId="34" borderId="61" xfId="0" applyFont="1" applyFill="1" applyBorder="1" applyAlignment="1" applyProtection="1">
      <alignment horizontal="center"/>
      <protection hidden="1" locked="0"/>
    </xf>
    <xf numFmtId="49" fontId="20" fillId="34" borderId="28" xfId="0" applyNumberFormat="1" applyFont="1" applyFill="1" applyBorder="1" applyAlignment="1">
      <alignment horizontal="center"/>
    </xf>
    <xf numFmtId="49" fontId="17" fillId="34" borderId="30" xfId="0" applyNumberFormat="1" applyFont="1" applyFill="1" applyBorder="1" applyAlignment="1">
      <alignment horizontal="center"/>
    </xf>
    <xf numFmtId="49" fontId="19" fillId="34" borderId="30" xfId="0" applyNumberFormat="1" applyFont="1" applyFill="1" applyBorder="1" applyAlignment="1">
      <alignment/>
    </xf>
    <xf numFmtId="49" fontId="17" fillId="34" borderId="23" xfId="0" applyNumberFormat="1" applyFont="1" applyFill="1" applyBorder="1" applyAlignment="1">
      <alignment horizontal="center"/>
    </xf>
    <xf numFmtId="49" fontId="17" fillId="34" borderId="62" xfId="0" applyNumberFormat="1" applyFont="1" applyFill="1" applyBorder="1" applyAlignment="1">
      <alignment horizontal="center"/>
    </xf>
    <xf numFmtId="49" fontId="19" fillId="34" borderId="62" xfId="0" applyNumberFormat="1" applyFont="1" applyFill="1" applyBorder="1" applyAlignment="1">
      <alignment horizontal="center"/>
    </xf>
    <xf numFmtId="49" fontId="19" fillId="34" borderId="0" xfId="0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49" fontId="17" fillId="34" borderId="25" xfId="0" applyNumberFormat="1" applyFont="1" applyFill="1" applyBorder="1" applyAlignment="1">
      <alignment horizontal="center"/>
    </xf>
    <xf numFmtId="49" fontId="17" fillId="34" borderId="71" xfId="0" applyNumberFormat="1" applyFont="1" applyFill="1" applyBorder="1" applyAlignment="1">
      <alignment horizontal="center"/>
    </xf>
    <xf numFmtId="49" fontId="17" fillId="34" borderId="67" xfId="0" applyNumberFormat="1" applyFont="1" applyFill="1" applyBorder="1" applyAlignment="1">
      <alignment horizontal="center"/>
    </xf>
    <xf numFmtId="0" fontId="17" fillId="34" borderId="67" xfId="0" applyFont="1" applyFill="1" applyBorder="1" applyAlignment="1">
      <alignment/>
    </xf>
    <xf numFmtId="49" fontId="21" fillId="34" borderId="0" xfId="0" applyNumberFormat="1" applyFont="1" applyFill="1" applyBorder="1" applyAlignment="1">
      <alignment horizontal="center"/>
    </xf>
    <xf numFmtId="0" fontId="21" fillId="34" borderId="0" xfId="0" applyFont="1" applyFill="1" applyBorder="1" applyAlignment="1">
      <alignment/>
    </xf>
    <xf numFmtId="49" fontId="17" fillId="34" borderId="0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49" fontId="21" fillId="34" borderId="62" xfId="0" applyNumberFormat="1" applyFont="1" applyFill="1" applyBorder="1" applyAlignment="1">
      <alignment horizontal="center"/>
    </xf>
    <xf numFmtId="49" fontId="21" fillId="34" borderId="67" xfId="0" applyNumberFormat="1" applyFont="1" applyFill="1" applyBorder="1" applyAlignment="1">
      <alignment horizontal="center"/>
    </xf>
    <xf numFmtId="49" fontId="21" fillId="34" borderId="71" xfId="0" applyNumberFormat="1" applyFont="1" applyFill="1" applyBorder="1" applyAlignment="1">
      <alignment horizontal="center"/>
    </xf>
    <xf numFmtId="0" fontId="21" fillId="34" borderId="67" xfId="0" applyFont="1" applyFill="1" applyBorder="1" applyAlignment="1">
      <alignment/>
    </xf>
    <xf numFmtId="49" fontId="17" fillId="34" borderId="75" xfId="0" applyNumberFormat="1" applyFont="1" applyFill="1" applyBorder="1" applyAlignment="1">
      <alignment horizontal="center"/>
    </xf>
    <xf numFmtId="49" fontId="17" fillId="34" borderId="76" xfId="0" applyNumberFormat="1" applyFont="1" applyFill="1" applyBorder="1" applyAlignment="1">
      <alignment horizontal="center"/>
    </xf>
    <xf numFmtId="49" fontId="19" fillId="34" borderId="76" xfId="0" applyNumberFormat="1" applyFont="1" applyFill="1" applyBorder="1" applyAlignment="1">
      <alignment horizontal="center"/>
    </xf>
    <xf numFmtId="49" fontId="19" fillId="34" borderId="77" xfId="0" applyNumberFormat="1" applyFont="1" applyFill="1" applyBorder="1" applyAlignment="1">
      <alignment horizontal="center"/>
    </xf>
    <xf numFmtId="0" fontId="19" fillId="34" borderId="77" xfId="0" applyFont="1" applyFill="1" applyBorder="1" applyAlignment="1">
      <alignment/>
    </xf>
    <xf numFmtId="49" fontId="19" fillId="34" borderId="26" xfId="0" applyNumberFormat="1" applyFont="1" applyFill="1" applyBorder="1" applyAlignment="1">
      <alignment horizontal="center"/>
    </xf>
    <xf numFmtId="49" fontId="19" fillId="34" borderId="78" xfId="0" applyNumberFormat="1" applyFont="1" applyFill="1" applyBorder="1" applyAlignment="1">
      <alignment horizontal="center"/>
    </xf>
    <xf numFmtId="49" fontId="19" fillId="34" borderId="74" xfId="0" applyNumberFormat="1" applyFont="1" applyFill="1" applyBorder="1" applyAlignment="1">
      <alignment horizontal="center"/>
    </xf>
    <xf numFmtId="0" fontId="19" fillId="34" borderId="74" xfId="0" applyFont="1" applyFill="1" applyBorder="1" applyAlignment="1">
      <alignment/>
    </xf>
    <xf numFmtId="49" fontId="17" fillId="34" borderId="22" xfId="0" applyNumberFormat="1" applyFont="1" applyFill="1" applyBorder="1" applyAlignment="1">
      <alignment horizontal="center"/>
    </xf>
    <xf numFmtId="49" fontId="17" fillId="34" borderId="64" xfId="0" applyNumberFormat="1" applyFont="1" applyFill="1" applyBorder="1" applyAlignment="1">
      <alignment horizontal="center"/>
    </xf>
    <xf numFmtId="49" fontId="17" fillId="34" borderId="65" xfId="0" applyNumberFormat="1" applyFont="1" applyFill="1" applyBorder="1" applyAlignment="1">
      <alignment horizontal="center"/>
    </xf>
    <xf numFmtId="0" fontId="17" fillId="34" borderId="65" xfId="0" applyFont="1" applyFill="1" applyBorder="1" applyAlignment="1">
      <alignment/>
    </xf>
    <xf numFmtId="49" fontId="20" fillId="34" borderId="23" xfId="0" applyNumberFormat="1" applyFont="1" applyFill="1" applyBorder="1" applyAlignment="1">
      <alignment horizontal="center"/>
    </xf>
    <xf numFmtId="49" fontId="17" fillId="33" borderId="79" xfId="0" applyNumberFormat="1" applyFont="1" applyFill="1" applyBorder="1" applyAlignment="1">
      <alignment horizontal="center"/>
    </xf>
    <xf numFmtId="49" fontId="17" fillId="33" borderId="80" xfId="0" applyNumberFormat="1" applyFont="1" applyFill="1" applyBorder="1" applyAlignment="1">
      <alignment horizontal="center"/>
    </xf>
    <xf numFmtId="49" fontId="19" fillId="33" borderId="80" xfId="0" applyNumberFormat="1" applyFont="1" applyFill="1" applyBorder="1" applyAlignment="1">
      <alignment horizontal="center"/>
    </xf>
    <xf numFmtId="49" fontId="19" fillId="33" borderId="81" xfId="0" applyNumberFormat="1" applyFont="1" applyFill="1" applyBorder="1" applyAlignment="1">
      <alignment horizontal="center"/>
    </xf>
    <xf numFmtId="0" fontId="19" fillId="33" borderId="81" xfId="0" applyFont="1" applyFill="1" applyBorder="1" applyAlignment="1">
      <alignment/>
    </xf>
    <xf numFmtId="49" fontId="17" fillId="33" borderId="24" xfId="0" applyNumberFormat="1" applyFont="1" applyFill="1" applyBorder="1" applyAlignment="1">
      <alignment horizontal="center"/>
    </xf>
    <xf numFmtId="49" fontId="17" fillId="33" borderId="75" xfId="0" applyNumberFormat="1" applyFont="1" applyFill="1" applyBorder="1" applyAlignment="1">
      <alignment horizontal="center"/>
    </xf>
    <xf numFmtId="49" fontId="17" fillId="33" borderId="76" xfId="0" applyNumberFormat="1" applyFont="1" applyFill="1" applyBorder="1" applyAlignment="1">
      <alignment horizontal="center"/>
    </xf>
    <xf numFmtId="49" fontId="19" fillId="33" borderId="76" xfId="0" applyNumberFormat="1" applyFont="1" applyFill="1" applyBorder="1" applyAlignment="1">
      <alignment horizontal="center"/>
    </xf>
    <xf numFmtId="49" fontId="19" fillId="33" borderId="77" xfId="0" applyNumberFormat="1" applyFont="1" applyFill="1" applyBorder="1" applyAlignment="1">
      <alignment horizontal="center"/>
    </xf>
    <xf numFmtId="0" fontId="19" fillId="33" borderId="77" xfId="0" applyFont="1" applyFill="1" applyBorder="1" applyAlignment="1">
      <alignment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/>
    </xf>
    <xf numFmtId="49" fontId="17" fillId="34" borderId="82" xfId="0" applyNumberFormat="1" applyFont="1" applyFill="1" applyBorder="1" applyAlignment="1">
      <alignment horizontal="center"/>
    </xf>
    <xf numFmtId="49" fontId="17" fillId="34" borderId="83" xfId="0" applyNumberFormat="1" applyFont="1" applyFill="1" applyBorder="1" applyAlignment="1">
      <alignment horizontal="center"/>
    </xf>
    <xf numFmtId="49" fontId="19" fillId="34" borderId="83" xfId="0" applyNumberFormat="1" applyFont="1" applyFill="1" applyBorder="1" applyAlignment="1">
      <alignment horizontal="center"/>
    </xf>
    <xf numFmtId="49" fontId="19" fillId="34" borderId="31" xfId="0" applyNumberFormat="1" applyFont="1" applyFill="1" applyBorder="1" applyAlignment="1">
      <alignment horizontal="center"/>
    </xf>
    <xf numFmtId="0" fontId="19" fillId="34" borderId="31" xfId="0" applyFont="1" applyFill="1" applyBorder="1" applyAlignment="1">
      <alignment/>
    </xf>
    <xf numFmtId="49" fontId="17" fillId="34" borderId="57" xfId="0" applyNumberFormat="1" applyFont="1" applyFill="1" applyBorder="1" applyAlignment="1">
      <alignment horizontal="center"/>
    </xf>
    <xf numFmtId="49" fontId="17" fillId="34" borderId="84" xfId="0" applyNumberFormat="1" applyFont="1" applyFill="1" applyBorder="1" applyAlignment="1">
      <alignment horizontal="center"/>
    </xf>
    <xf numFmtId="49" fontId="17" fillId="34" borderId="27" xfId="0" applyNumberFormat="1" applyFont="1" applyFill="1" applyBorder="1" applyAlignment="1">
      <alignment horizontal="center"/>
    </xf>
    <xf numFmtId="0" fontId="17" fillId="34" borderId="27" xfId="0" applyFont="1" applyFill="1" applyBorder="1" applyAlignment="1">
      <alignment/>
    </xf>
    <xf numFmtId="49" fontId="19" fillId="34" borderId="23" xfId="0" applyNumberFormat="1" applyFont="1" applyFill="1" applyBorder="1" applyAlignment="1">
      <alignment horizontal="center"/>
    </xf>
    <xf numFmtId="0" fontId="17" fillId="34" borderId="57" xfId="0" applyFont="1" applyFill="1" applyBorder="1" applyAlignment="1">
      <alignment/>
    </xf>
    <xf numFmtId="49" fontId="22" fillId="34" borderId="62" xfId="0" applyNumberFormat="1" applyFont="1" applyFill="1" applyBorder="1" applyAlignment="1">
      <alignment horizontal="center"/>
    </xf>
    <xf numFmtId="49" fontId="22" fillId="34" borderId="0" xfId="0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49" fontId="22" fillId="34" borderId="23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49" fontId="19" fillId="33" borderId="29" xfId="0" applyNumberFormat="1" applyFont="1" applyFill="1" applyBorder="1" applyAlignment="1">
      <alignment horizontal="center"/>
    </xf>
    <xf numFmtId="49" fontId="19" fillId="33" borderId="30" xfId="0" applyNumberFormat="1" applyFont="1" applyFill="1" applyBorder="1" applyAlignment="1">
      <alignment horizontal="center"/>
    </xf>
    <xf numFmtId="0" fontId="19" fillId="33" borderId="30" xfId="0" applyFont="1" applyFill="1" applyBorder="1" applyAlignment="1">
      <alignment/>
    </xf>
    <xf numFmtId="49" fontId="23" fillId="34" borderId="29" xfId="0" applyNumberFormat="1" applyFont="1" applyFill="1" applyBorder="1" applyAlignment="1">
      <alignment horizontal="center"/>
    </xf>
    <xf numFmtId="191" fontId="24" fillId="34" borderId="61" xfId="0" applyNumberFormat="1" applyFont="1" applyFill="1" applyBorder="1" applyAlignment="1" applyProtection="1">
      <alignment horizontal="center"/>
      <protection hidden="1" locked="0"/>
    </xf>
    <xf numFmtId="49" fontId="23" fillId="34" borderId="28" xfId="0" applyNumberFormat="1" applyFont="1" applyFill="1" applyBorder="1" applyAlignment="1">
      <alignment horizontal="center"/>
    </xf>
    <xf numFmtId="49" fontId="24" fillId="34" borderId="29" xfId="0" applyNumberFormat="1" applyFont="1" applyFill="1" applyBorder="1" applyAlignment="1">
      <alignment horizontal="center"/>
    </xf>
    <xf numFmtId="49" fontId="24" fillId="34" borderId="30" xfId="0" applyNumberFormat="1" applyFont="1" applyFill="1" applyBorder="1" applyAlignment="1">
      <alignment horizontal="center"/>
    </xf>
    <xf numFmtId="0" fontId="23" fillId="34" borderId="30" xfId="0" applyFont="1" applyFill="1" applyBorder="1" applyAlignment="1">
      <alignment/>
    </xf>
    <xf numFmtId="3" fontId="24" fillId="34" borderId="61" xfId="0" applyNumberFormat="1" applyFont="1" applyFill="1" applyBorder="1" applyAlignment="1" applyProtection="1">
      <alignment horizontal="center"/>
      <protection hidden="1" locked="0"/>
    </xf>
    <xf numFmtId="49" fontId="23" fillId="34" borderId="30" xfId="0" applyNumberFormat="1" applyFont="1" applyFill="1" applyBorder="1" applyAlignment="1">
      <alignment horizontal="center"/>
    </xf>
    <xf numFmtId="0" fontId="25" fillId="34" borderId="61" xfId="0" applyFont="1" applyFill="1" applyBorder="1" applyAlignment="1" applyProtection="1">
      <alignment horizontal="center"/>
      <protection hidden="1" locked="0"/>
    </xf>
    <xf numFmtId="49" fontId="23" fillId="34" borderId="26" xfId="0" applyNumberFormat="1" applyFont="1" applyFill="1" applyBorder="1" applyAlignment="1">
      <alignment horizontal="center"/>
    </xf>
    <xf numFmtId="49" fontId="25" fillId="34" borderId="28" xfId="0" applyNumberFormat="1" applyFont="1" applyFill="1" applyBorder="1" applyAlignment="1">
      <alignment horizontal="center"/>
    </xf>
    <xf numFmtId="0" fontId="24" fillId="34" borderId="30" xfId="0" applyFont="1" applyFill="1" applyBorder="1" applyAlignment="1">
      <alignment/>
    </xf>
    <xf numFmtId="49" fontId="10" fillId="34" borderId="29" xfId="0" applyNumberFormat="1" applyFont="1" applyFill="1" applyBorder="1" applyAlignment="1">
      <alignment horizontal="center"/>
    </xf>
    <xf numFmtId="0" fontId="2" fillId="34" borderId="78" xfId="0" applyFont="1" applyFill="1" applyBorder="1" applyAlignment="1">
      <alignment horizontal="center" vertical="center" textRotation="90" wrapText="1"/>
    </xf>
    <xf numFmtId="0" fontId="2" fillId="34" borderId="74" xfId="0" applyFont="1" applyFill="1" applyBorder="1" applyAlignment="1">
      <alignment horizontal="center" vertical="center" textRotation="90" wrapText="1"/>
    </xf>
    <xf numFmtId="0" fontId="10" fillId="34" borderId="26" xfId="0" applyFont="1" applyFill="1" applyBorder="1" applyAlignment="1">
      <alignment/>
    </xf>
    <xf numFmtId="191" fontId="2" fillId="34" borderId="61" xfId="0" applyNumberFormat="1" applyFont="1" applyFill="1" applyBorder="1" applyAlignment="1" applyProtection="1">
      <alignment horizontal="center"/>
      <protection hidden="1" locked="0"/>
    </xf>
    <xf numFmtId="49" fontId="25" fillId="34" borderId="29" xfId="0" applyNumberFormat="1" applyFont="1" applyFill="1" applyBorder="1" applyAlignment="1">
      <alignment horizontal="center"/>
    </xf>
    <xf numFmtId="49" fontId="24" fillId="34" borderId="85" xfId="0" applyNumberFormat="1" applyFont="1" applyFill="1" applyBorder="1" applyAlignment="1">
      <alignment horizontal="center"/>
    </xf>
    <xf numFmtId="49" fontId="25" fillId="34" borderId="74" xfId="0" applyNumberFormat="1" applyFont="1" applyFill="1" applyBorder="1" applyAlignment="1">
      <alignment horizontal="center"/>
    </xf>
    <xf numFmtId="49" fontId="25" fillId="34" borderId="78" xfId="0" applyNumberFormat="1" applyFont="1" applyFill="1" applyBorder="1" applyAlignment="1">
      <alignment horizontal="center"/>
    </xf>
    <xf numFmtId="0" fontId="24" fillId="34" borderId="26" xfId="0" applyFont="1" applyFill="1" applyBorder="1" applyAlignment="1">
      <alignment/>
    </xf>
    <xf numFmtId="0" fontId="24" fillId="34" borderId="61" xfId="0" applyFont="1" applyFill="1" applyBorder="1" applyAlignment="1" applyProtection="1">
      <alignment horizontal="center"/>
      <protection hidden="1" locked="0"/>
    </xf>
    <xf numFmtId="49" fontId="10" fillId="34" borderId="30" xfId="0" applyNumberFormat="1" applyFont="1" applyFill="1" applyBorder="1" applyAlignment="1">
      <alignment horizontal="center"/>
    </xf>
    <xf numFmtId="0" fontId="10" fillId="34" borderId="30" xfId="0" applyFont="1" applyFill="1" applyBorder="1" applyAlignment="1">
      <alignment/>
    </xf>
    <xf numFmtId="3" fontId="2" fillId="34" borderId="61" xfId="0" applyNumberFormat="1" applyFont="1" applyFill="1" applyBorder="1" applyAlignment="1" applyProtection="1">
      <alignment horizontal="center"/>
      <protection hidden="1" locked="0"/>
    </xf>
    <xf numFmtId="49" fontId="24" fillId="34" borderId="26" xfId="0" applyNumberFormat="1" applyFont="1" applyFill="1" applyBorder="1" applyAlignment="1">
      <alignment horizontal="center"/>
    </xf>
    <xf numFmtId="49" fontId="24" fillId="34" borderId="78" xfId="0" applyNumberFormat="1" applyFont="1" applyFill="1" applyBorder="1" applyAlignment="1">
      <alignment horizontal="center"/>
    </xf>
    <xf numFmtId="49" fontId="24" fillId="34" borderId="74" xfId="0" applyNumberFormat="1" applyFont="1" applyFill="1" applyBorder="1" applyAlignment="1">
      <alignment horizontal="center"/>
    </xf>
    <xf numFmtId="0" fontId="24" fillId="34" borderId="74" xfId="0" applyFont="1" applyFill="1" applyBorder="1" applyAlignment="1">
      <alignment/>
    </xf>
    <xf numFmtId="3" fontId="25" fillId="34" borderId="61" xfId="0" applyNumberFormat="1" applyFont="1" applyFill="1" applyBorder="1" applyAlignment="1" applyProtection="1">
      <alignment horizontal="center"/>
      <protection hidden="1" locked="0"/>
    </xf>
    <xf numFmtId="0" fontId="1" fillId="34" borderId="61" xfId="0" applyFont="1" applyFill="1" applyBorder="1" applyAlignment="1" applyProtection="1">
      <alignment horizontal="center"/>
      <protection hidden="1" locked="0"/>
    </xf>
    <xf numFmtId="49" fontId="10" fillId="34" borderId="78" xfId="0" applyNumberFormat="1" applyFont="1" applyFill="1" applyBorder="1" applyAlignment="1">
      <alignment horizontal="center"/>
    </xf>
    <xf numFmtId="49" fontId="10" fillId="34" borderId="74" xfId="0" applyNumberFormat="1" applyFont="1" applyFill="1" applyBorder="1" applyAlignment="1">
      <alignment horizontal="center"/>
    </xf>
    <xf numFmtId="0" fontId="10" fillId="34" borderId="74" xfId="0" applyFont="1" applyFill="1" applyBorder="1" applyAlignment="1">
      <alignment/>
    </xf>
    <xf numFmtId="49" fontId="25" fillId="33" borderId="79" xfId="0" applyNumberFormat="1" applyFont="1" applyFill="1" applyBorder="1" applyAlignment="1">
      <alignment horizontal="center"/>
    </xf>
    <xf numFmtId="49" fontId="25" fillId="33" borderId="75" xfId="0" applyNumberFormat="1" applyFont="1" applyFill="1" applyBorder="1" applyAlignment="1">
      <alignment horizontal="center"/>
    </xf>
    <xf numFmtId="49" fontId="25" fillId="33" borderId="23" xfId="0" applyNumberFormat="1" applyFont="1" applyFill="1" applyBorder="1" applyAlignment="1">
      <alignment horizontal="center"/>
    </xf>
    <xf numFmtId="49" fontId="25" fillId="34" borderId="26" xfId="0" applyNumberFormat="1" applyFont="1" applyFill="1" applyBorder="1" applyAlignment="1">
      <alignment horizontal="center"/>
    </xf>
    <xf numFmtId="49" fontId="25" fillId="34" borderId="23" xfId="0" applyNumberFormat="1" applyFont="1" applyFill="1" applyBorder="1" applyAlignment="1">
      <alignment horizontal="center"/>
    </xf>
    <xf numFmtId="49" fontId="24" fillId="34" borderId="62" xfId="0" applyNumberFormat="1" applyFont="1" applyFill="1" applyBorder="1" applyAlignment="1">
      <alignment horizontal="center"/>
    </xf>
    <xf numFmtId="49" fontId="24" fillId="34" borderId="0" xfId="0" applyNumberFormat="1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49" fontId="10" fillId="34" borderId="62" xfId="0" applyNumberFormat="1" applyFont="1" applyFill="1" applyBorder="1" applyAlignment="1">
      <alignment horizontal="center"/>
    </xf>
    <xf numFmtId="0" fontId="10" fillId="34" borderId="23" xfId="0" applyFont="1" applyFill="1" applyBorder="1" applyAlignment="1">
      <alignment/>
    </xf>
    <xf numFmtId="3" fontId="10" fillId="34" borderId="61" xfId="0" applyNumberFormat="1" applyFont="1" applyFill="1" applyBorder="1" applyAlignment="1" applyProtection="1">
      <alignment horizontal="center"/>
      <protection hidden="1" locked="0"/>
    </xf>
    <xf numFmtId="49" fontId="24" fillId="34" borderId="28" xfId="0" applyNumberFormat="1" applyFont="1" applyFill="1" applyBorder="1" applyAlignment="1">
      <alignment horizontal="center"/>
    </xf>
    <xf numFmtId="49" fontId="26" fillId="34" borderId="28" xfId="0" applyNumberFormat="1" applyFont="1" applyFill="1" applyBorder="1" applyAlignment="1">
      <alignment horizontal="center"/>
    </xf>
    <xf numFmtId="49" fontId="26" fillId="34" borderId="29" xfId="0" applyNumberFormat="1" applyFont="1" applyFill="1" applyBorder="1" applyAlignment="1">
      <alignment horizontal="center"/>
    </xf>
    <xf numFmtId="0" fontId="26" fillId="34" borderId="30" xfId="0" applyFont="1" applyFill="1" applyBorder="1" applyAlignment="1">
      <alignment/>
    </xf>
    <xf numFmtId="0" fontId="26" fillId="34" borderId="61" xfId="0" applyFont="1" applyFill="1" applyBorder="1" applyAlignment="1">
      <alignment/>
    </xf>
    <xf numFmtId="0" fontId="10" fillId="34" borderId="61" xfId="0" applyFont="1" applyFill="1" applyBorder="1" applyAlignment="1" applyProtection="1">
      <alignment horizontal="center"/>
      <protection hidden="1" locked="0"/>
    </xf>
    <xf numFmtId="49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49" fontId="2" fillId="35" borderId="28" xfId="0" applyNumberFormat="1" applyFont="1" applyFill="1" applyBorder="1" applyAlignment="1">
      <alignment horizontal="center"/>
    </xf>
    <xf numFmtId="49" fontId="2" fillId="35" borderId="29" xfId="0" applyNumberFormat="1" applyFont="1" applyFill="1" applyBorder="1" applyAlignment="1">
      <alignment horizontal="center"/>
    </xf>
    <xf numFmtId="49" fontId="2" fillId="35" borderId="30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191" fontId="2" fillId="35" borderId="61" xfId="0" applyNumberFormat="1" applyFont="1" applyFill="1" applyBorder="1" applyAlignment="1" applyProtection="1">
      <alignment horizontal="center"/>
      <protection hidden="1" locked="0"/>
    </xf>
    <xf numFmtId="0" fontId="2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 horizontal="center" vertical="center" textRotation="90" wrapText="1"/>
    </xf>
    <xf numFmtId="0" fontId="17" fillId="33" borderId="29" xfId="0" applyFont="1" applyFill="1" applyBorder="1" applyAlignment="1">
      <alignment/>
    </xf>
    <xf numFmtId="0" fontId="21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6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2" fillId="35" borderId="13" xfId="0" applyFont="1" applyFill="1" applyBorder="1" applyAlignment="1">
      <alignment horizontal="center" vertical="center" textRotation="90" wrapText="1"/>
    </xf>
    <xf numFmtId="0" fontId="2" fillId="35" borderId="14" xfId="0" applyFont="1" applyFill="1" applyBorder="1" applyAlignment="1">
      <alignment horizontal="center" vertical="center" textRotation="90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86" xfId="0" applyFont="1" applyFill="1" applyBorder="1" applyAlignment="1">
      <alignment horizontal="center"/>
    </xf>
    <xf numFmtId="0" fontId="1" fillId="33" borderId="87" xfId="0" applyFont="1" applyFill="1" applyBorder="1" applyAlignment="1">
      <alignment/>
    </xf>
    <xf numFmtId="0" fontId="2" fillId="35" borderId="11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 applyProtection="1">
      <alignment horizontal="center" vertical="center" textRotation="90" wrapText="1"/>
      <protection hidden="1" locked="0"/>
    </xf>
    <xf numFmtId="0" fontId="2" fillId="35" borderId="88" xfId="0" applyFont="1" applyFill="1" applyBorder="1" applyAlignment="1" applyProtection="1">
      <alignment horizontal="center" vertical="center" textRotation="90" wrapText="1"/>
      <protection hidden="1" locked="0"/>
    </xf>
    <xf numFmtId="0" fontId="2" fillId="35" borderId="89" xfId="0" applyFont="1" applyFill="1" applyBorder="1" applyAlignment="1" applyProtection="1">
      <alignment horizontal="center" vertical="center" textRotation="90" wrapText="1"/>
      <protection hidden="1" locked="0"/>
    </xf>
    <xf numFmtId="0" fontId="2" fillId="35" borderId="63" xfId="0" applyFont="1" applyFill="1" applyBorder="1" applyAlignment="1" applyProtection="1">
      <alignment horizontal="center" vertical="center" textRotation="90" wrapText="1"/>
      <protection hidden="1" locked="0"/>
    </xf>
    <xf numFmtId="0" fontId="3" fillId="33" borderId="90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22" fillId="33" borderId="0" xfId="0" applyFont="1" applyFill="1" applyAlignment="1">
      <alignment/>
    </xf>
    <xf numFmtId="49" fontId="10" fillId="34" borderId="54" xfId="0" applyNumberFormat="1" applyFont="1" applyFill="1" applyBorder="1" applyAlignment="1">
      <alignment horizontal="center"/>
    </xf>
    <xf numFmtId="49" fontId="10" fillId="34" borderId="34" xfId="0" applyNumberFormat="1" applyFont="1" applyFill="1" applyBorder="1" applyAlignment="1">
      <alignment horizontal="center"/>
    </xf>
    <xf numFmtId="49" fontId="10" fillId="34" borderId="38" xfId="0" applyNumberFormat="1" applyFont="1" applyFill="1" applyBorder="1" applyAlignment="1">
      <alignment horizontal="center"/>
    </xf>
    <xf numFmtId="0" fontId="10" fillId="34" borderId="34" xfId="0" applyFont="1" applyFill="1" applyBorder="1" applyAlignment="1">
      <alignment/>
    </xf>
    <xf numFmtId="3" fontId="2" fillId="34" borderId="38" xfId="0" applyNumberFormat="1" applyFont="1" applyFill="1" applyBorder="1" applyAlignment="1">
      <alignment horizontal="center"/>
    </xf>
    <xf numFmtId="3" fontId="2" fillId="34" borderId="38" xfId="0" applyNumberFormat="1" applyFont="1" applyFill="1" applyBorder="1" applyAlignment="1">
      <alignment/>
    </xf>
    <xf numFmtId="3" fontId="2" fillId="34" borderId="91" xfId="0" applyNumberFormat="1" applyFont="1" applyFill="1" applyBorder="1" applyAlignment="1">
      <alignment horizontal="center"/>
    </xf>
    <xf numFmtId="0" fontId="14" fillId="33" borderId="36" xfId="0" applyFont="1" applyFill="1" applyBorder="1" applyAlignment="1">
      <alignment/>
    </xf>
    <xf numFmtId="0" fontId="14" fillId="33" borderId="38" xfId="0" applyFont="1" applyFill="1" applyBorder="1" applyAlignment="1">
      <alignment/>
    </xf>
    <xf numFmtId="0" fontId="14" fillId="0" borderId="0" xfId="0" applyFont="1" applyAlignment="1">
      <alignment/>
    </xf>
    <xf numFmtId="3" fontId="1" fillId="34" borderId="38" xfId="0" applyNumberFormat="1" applyFont="1" applyFill="1" applyBorder="1" applyAlignment="1">
      <alignment horizontal="center"/>
    </xf>
    <xf numFmtId="3" fontId="1" fillId="34" borderId="38" xfId="0" applyNumberFormat="1" applyFont="1" applyFill="1" applyBorder="1" applyAlignment="1">
      <alignment/>
    </xf>
    <xf numFmtId="3" fontId="1" fillId="34" borderId="91" xfId="0" applyNumberFormat="1" applyFont="1" applyFill="1" applyBorder="1" applyAlignment="1">
      <alignment horizontal="center"/>
    </xf>
    <xf numFmtId="3" fontId="7" fillId="33" borderId="36" xfId="0" applyNumberFormat="1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0" borderId="0" xfId="0" applyFont="1" applyAlignment="1">
      <alignment/>
    </xf>
    <xf numFmtId="0" fontId="45" fillId="33" borderId="0" xfId="0" applyFont="1" applyFill="1" applyAlignment="1">
      <alignment/>
    </xf>
    <xf numFmtId="3" fontId="1" fillId="33" borderId="92" xfId="0" applyNumberFormat="1" applyFont="1" applyFill="1" applyBorder="1" applyAlignment="1">
      <alignment horizontal="center"/>
    </xf>
    <xf numFmtId="3" fontId="1" fillId="33" borderId="92" xfId="0" applyNumberFormat="1" applyFont="1" applyFill="1" applyBorder="1" applyAlignment="1">
      <alignment/>
    </xf>
    <xf numFmtId="3" fontId="1" fillId="33" borderId="83" xfId="0" applyNumberFormat="1" applyFont="1" applyFill="1" applyBorder="1" applyAlignment="1">
      <alignment horizontal="center"/>
    </xf>
    <xf numFmtId="3" fontId="8" fillId="33" borderId="93" xfId="0" applyNumberFormat="1" applyFont="1" applyFill="1" applyBorder="1" applyAlignment="1">
      <alignment/>
    </xf>
    <xf numFmtId="0" fontId="8" fillId="33" borderId="94" xfId="0" applyFont="1" applyFill="1" applyBorder="1" applyAlignment="1">
      <alignment/>
    </xf>
    <xf numFmtId="0" fontId="8" fillId="0" borderId="0" xfId="0" applyFont="1" applyAlignment="1">
      <alignment/>
    </xf>
    <xf numFmtId="3" fontId="1" fillId="33" borderId="40" xfId="0" applyNumberFormat="1" applyFont="1" applyFill="1" applyBorder="1" applyAlignment="1">
      <alignment horizontal="center"/>
    </xf>
    <xf numFmtId="3" fontId="1" fillId="33" borderId="40" xfId="0" applyNumberFormat="1" applyFont="1" applyFill="1" applyBorder="1" applyAlignment="1">
      <alignment/>
    </xf>
    <xf numFmtId="3" fontId="1" fillId="33" borderId="84" xfId="0" applyNumberFormat="1" applyFont="1" applyFill="1" applyBorder="1" applyAlignment="1">
      <alignment horizontal="center"/>
    </xf>
    <xf numFmtId="3" fontId="1" fillId="33" borderId="95" xfId="0" applyNumberFormat="1" applyFont="1" applyFill="1" applyBorder="1" applyAlignment="1">
      <alignment/>
    </xf>
    <xf numFmtId="0" fontId="1" fillId="33" borderId="96" xfId="0" applyFont="1" applyFill="1" applyBorder="1" applyAlignment="1">
      <alignment/>
    </xf>
    <xf numFmtId="3" fontId="1" fillId="33" borderId="35" xfId="0" applyNumberFormat="1" applyFont="1" applyFill="1" applyBorder="1" applyAlignment="1">
      <alignment horizontal="center"/>
    </xf>
    <xf numFmtId="3" fontId="1" fillId="33" borderId="35" xfId="0" applyNumberFormat="1" applyFont="1" applyFill="1" applyBorder="1" applyAlignment="1">
      <alignment/>
    </xf>
    <xf numFmtId="3" fontId="1" fillId="33" borderId="62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33" borderId="39" xfId="0" applyNumberFormat="1" applyFont="1" applyFill="1" applyBorder="1" applyAlignment="1">
      <alignment horizontal="center"/>
    </xf>
    <xf numFmtId="3" fontId="1" fillId="33" borderId="41" xfId="0" applyNumberFormat="1" applyFont="1" applyFill="1" applyBorder="1" applyAlignment="1">
      <alignment horizontal="center"/>
    </xf>
    <xf numFmtId="3" fontId="1" fillId="33" borderId="59" xfId="0" applyNumberFormat="1" applyFont="1" applyFill="1" applyBorder="1" applyAlignment="1">
      <alignment horizontal="center"/>
    </xf>
    <xf numFmtId="3" fontId="1" fillId="33" borderId="59" xfId="0" applyNumberFormat="1" applyFont="1" applyFill="1" applyBorder="1" applyAlignment="1">
      <alignment/>
    </xf>
    <xf numFmtId="3" fontId="1" fillId="33" borderId="97" xfId="0" applyNumberFormat="1" applyFont="1" applyFill="1" applyBorder="1" applyAlignment="1">
      <alignment horizontal="center"/>
    </xf>
    <xf numFmtId="3" fontId="1" fillId="33" borderId="45" xfId="0" applyNumberFormat="1" applyFont="1" applyFill="1" applyBorder="1" applyAlignment="1">
      <alignment horizontal="center"/>
    </xf>
    <xf numFmtId="3" fontId="1" fillId="33" borderId="44" xfId="0" applyNumberFormat="1" applyFont="1" applyFill="1" applyBorder="1" applyAlignment="1">
      <alignment/>
    </xf>
    <xf numFmtId="3" fontId="1" fillId="33" borderId="44" xfId="0" applyNumberFormat="1" applyFont="1" applyFill="1" applyBorder="1" applyAlignment="1">
      <alignment horizontal="center"/>
    </xf>
    <xf numFmtId="3" fontId="1" fillId="33" borderId="98" xfId="0" applyNumberFormat="1" applyFont="1" applyFill="1" applyBorder="1" applyAlignment="1">
      <alignment horizontal="center"/>
    </xf>
    <xf numFmtId="3" fontId="1" fillId="33" borderId="99" xfId="0" applyNumberFormat="1" applyFont="1" applyFill="1" applyBorder="1" applyAlignment="1">
      <alignment horizontal="center"/>
    </xf>
    <xf numFmtId="3" fontId="1" fillId="33" borderId="10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3" fontId="1" fillId="33" borderId="39" xfId="0" applyNumberFormat="1" applyFont="1" applyFill="1" applyBorder="1" applyAlignment="1">
      <alignment/>
    </xf>
    <xf numFmtId="3" fontId="1" fillId="33" borderId="101" xfId="0" applyNumberFormat="1" applyFont="1" applyFill="1" applyBorder="1" applyAlignment="1">
      <alignment horizontal="center"/>
    </xf>
    <xf numFmtId="3" fontId="1" fillId="33" borderId="45" xfId="0" applyNumberFormat="1" applyFont="1" applyFill="1" applyBorder="1" applyAlignment="1">
      <alignment/>
    </xf>
    <xf numFmtId="3" fontId="1" fillId="33" borderId="102" xfId="0" applyNumberFormat="1" applyFont="1" applyFill="1" applyBorder="1" applyAlignment="1">
      <alignment horizontal="center"/>
    </xf>
    <xf numFmtId="3" fontId="1" fillId="33" borderId="37" xfId="0" applyNumberFormat="1" applyFont="1" applyFill="1" applyBorder="1" applyAlignment="1">
      <alignment horizontal="center"/>
    </xf>
    <xf numFmtId="3" fontId="8" fillId="33" borderId="95" xfId="0" applyNumberFormat="1" applyFont="1" applyFill="1" applyBorder="1" applyAlignment="1">
      <alignment/>
    </xf>
    <xf numFmtId="0" fontId="8" fillId="33" borderId="96" xfId="0" applyFont="1" applyFill="1" applyBorder="1" applyAlignment="1">
      <alignment/>
    </xf>
    <xf numFmtId="3" fontId="1" fillId="33" borderId="103" xfId="0" applyNumberFormat="1" applyFont="1" applyFill="1" applyBorder="1" applyAlignment="1">
      <alignment horizontal="center"/>
    </xf>
    <xf numFmtId="3" fontId="1" fillId="33" borderId="21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/>
    </xf>
    <xf numFmtId="3" fontId="1" fillId="33" borderId="104" xfId="0" applyNumberFormat="1" applyFont="1" applyFill="1" applyBorder="1" applyAlignment="1">
      <alignment horizontal="center"/>
    </xf>
    <xf numFmtId="3" fontId="1" fillId="33" borderId="71" xfId="0" applyNumberFormat="1" applyFont="1" applyFill="1" applyBorder="1" applyAlignment="1">
      <alignment horizontal="center"/>
    </xf>
    <xf numFmtId="3" fontId="1" fillId="33" borderId="51" xfId="0" applyNumberFormat="1" applyFont="1" applyFill="1" applyBorder="1" applyAlignment="1">
      <alignment horizontal="center"/>
    </xf>
    <xf numFmtId="3" fontId="1" fillId="33" borderId="51" xfId="0" applyNumberFormat="1" applyFont="1" applyFill="1" applyBorder="1" applyAlignment="1">
      <alignment/>
    </xf>
    <xf numFmtId="3" fontId="1" fillId="33" borderId="105" xfId="0" applyNumberFormat="1" applyFont="1" applyFill="1" applyBorder="1" applyAlignment="1">
      <alignment horizontal="center"/>
    </xf>
    <xf numFmtId="3" fontId="1" fillId="33" borderId="106" xfId="0" applyNumberFormat="1" applyFont="1" applyFill="1" applyBorder="1" applyAlignment="1">
      <alignment horizontal="center"/>
    </xf>
    <xf numFmtId="3" fontId="1" fillId="33" borderId="33" xfId="0" applyNumberFormat="1" applyFont="1" applyFill="1" applyBorder="1" applyAlignment="1">
      <alignment horizontal="center"/>
    </xf>
    <xf numFmtId="3" fontId="1" fillId="33" borderId="33" xfId="0" applyNumberFormat="1" applyFont="1" applyFill="1" applyBorder="1" applyAlignment="1">
      <alignment/>
    </xf>
    <xf numFmtId="3" fontId="1" fillId="33" borderId="107" xfId="0" applyNumberFormat="1" applyFont="1" applyFill="1" applyBorder="1" applyAlignment="1">
      <alignment horizontal="center"/>
    </xf>
    <xf numFmtId="3" fontId="1" fillId="33" borderId="68" xfId="0" applyNumberFormat="1" applyFont="1" applyFill="1" applyBorder="1" applyAlignment="1">
      <alignment horizontal="center"/>
    </xf>
    <xf numFmtId="3" fontId="1" fillId="33" borderId="108" xfId="0" applyNumberFormat="1" applyFont="1" applyFill="1" applyBorder="1" applyAlignment="1">
      <alignment/>
    </xf>
    <xf numFmtId="3" fontId="1" fillId="33" borderId="109" xfId="0" applyNumberFormat="1" applyFont="1" applyFill="1" applyBorder="1" applyAlignment="1">
      <alignment/>
    </xf>
    <xf numFmtId="0" fontId="1" fillId="33" borderId="50" xfId="0" applyFont="1" applyFill="1" applyBorder="1" applyAlignment="1">
      <alignment/>
    </xf>
    <xf numFmtId="3" fontId="1" fillId="33" borderId="110" xfId="0" applyNumberFormat="1" applyFont="1" applyFill="1" applyBorder="1" applyAlignment="1">
      <alignment horizontal="center"/>
    </xf>
    <xf numFmtId="3" fontId="1" fillId="33" borderId="37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 horizontal="center"/>
    </xf>
    <xf numFmtId="3" fontId="1" fillId="33" borderId="19" xfId="0" applyNumberFormat="1" applyFont="1" applyFill="1" applyBorder="1" applyAlignment="1">
      <alignment/>
    </xf>
    <xf numFmtId="3" fontId="1" fillId="33" borderId="111" xfId="0" applyNumberFormat="1" applyFont="1" applyFill="1" applyBorder="1" applyAlignment="1">
      <alignment horizontal="center"/>
    </xf>
    <xf numFmtId="3" fontId="1" fillId="33" borderId="78" xfId="0" applyNumberFormat="1" applyFont="1" applyFill="1" applyBorder="1" applyAlignment="1">
      <alignment horizontal="center"/>
    </xf>
    <xf numFmtId="3" fontId="2" fillId="34" borderId="34" xfId="0" applyNumberFormat="1" applyFont="1" applyFill="1" applyBorder="1" applyAlignment="1">
      <alignment horizontal="center"/>
    </xf>
    <xf numFmtId="3" fontId="1" fillId="34" borderId="34" xfId="0" applyNumberFormat="1" applyFont="1" applyFill="1" applyBorder="1" applyAlignment="1">
      <alignment horizontal="center"/>
    </xf>
    <xf numFmtId="3" fontId="1" fillId="34" borderId="34" xfId="0" applyNumberFormat="1" applyFont="1" applyFill="1" applyBorder="1" applyAlignment="1">
      <alignment/>
    </xf>
    <xf numFmtId="3" fontId="2" fillId="34" borderId="29" xfId="0" applyNumberFormat="1" applyFont="1" applyFill="1" applyBorder="1" applyAlignment="1">
      <alignment horizontal="center"/>
    </xf>
    <xf numFmtId="3" fontId="7" fillId="33" borderId="112" xfId="0" applyNumberFormat="1" applyFont="1" applyFill="1" applyBorder="1" applyAlignment="1">
      <alignment/>
    </xf>
    <xf numFmtId="0" fontId="7" fillId="33" borderId="113" xfId="0" applyFont="1" applyFill="1" applyBorder="1" applyAlignment="1">
      <alignment/>
    </xf>
    <xf numFmtId="3" fontId="1" fillId="33" borderId="16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/>
    </xf>
    <xf numFmtId="3" fontId="1" fillId="33" borderId="114" xfId="0" applyNumberFormat="1" applyFont="1" applyFill="1" applyBorder="1" applyAlignment="1">
      <alignment horizontal="center"/>
    </xf>
    <xf numFmtId="3" fontId="1" fillId="33" borderId="21" xfId="0" applyNumberFormat="1" applyFont="1" applyFill="1" applyBorder="1" applyAlignment="1">
      <alignment/>
    </xf>
    <xf numFmtId="3" fontId="1" fillId="33" borderId="115" xfId="0" applyNumberFormat="1" applyFont="1" applyFill="1" applyBorder="1" applyAlignment="1">
      <alignment horizontal="center"/>
    </xf>
    <xf numFmtId="3" fontId="8" fillId="33" borderId="108" xfId="0" applyNumberFormat="1" applyFont="1" applyFill="1" applyBorder="1" applyAlignment="1">
      <alignment/>
    </xf>
    <xf numFmtId="0" fontId="8" fillId="33" borderId="46" xfId="0" applyFont="1" applyFill="1" applyBorder="1" applyAlignment="1">
      <alignment/>
    </xf>
    <xf numFmtId="3" fontId="2" fillId="34" borderId="34" xfId="0" applyNumberFormat="1" applyFont="1" applyFill="1" applyBorder="1" applyAlignment="1">
      <alignment/>
    </xf>
    <xf numFmtId="3" fontId="7" fillId="33" borderId="37" xfId="0" applyNumberFormat="1" applyFont="1" applyFill="1" applyBorder="1" applyAlignment="1">
      <alignment/>
    </xf>
    <xf numFmtId="0" fontId="7" fillId="33" borderId="35" xfId="0" applyFont="1" applyFill="1" applyBorder="1" applyAlignment="1">
      <alignment/>
    </xf>
    <xf numFmtId="3" fontId="8" fillId="33" borderId="116" xfId="0" applyNumberFormat="1" applyFont="1" applyFill="1" applyBorder="1" applyAlignment="1">
      <alignment/>
    </xf>
    <xf numFmtId="0" fontId="8" fillId="33" borderId="92" xfId="0" applyFont="1" applyFill="1" applyBorder="1" applyAlignment="1">
      <alignment/>
    </xf>
    <xf numFmtId="3" fontId="8" fillId="33" borderId="37" xfId="0" applyNumberFormat="1" applyFont="1" applyFill="1" applyBorder="1" applyAlignment="1">
      <alignment/>
    </xf>
    <xf numFmtId="0" fontId="8" fillId="33" borderId="35" xfId="0" applyFont="1" applyFill="1" applyBorder="1" applyAlignment="1">
      <alignment/>
    </xf>
    <xf numFmtId="49" fontId="10" fillId="34" borderId="18" xfId="0" applyNumberFormat="1" applyFont="1" applyFill="1" applyBorder="1" applyAlignment="1">
      <alignment horizontal="center"/>
    </xf>
    <xf numFmtId="49" fontId="10" fillId="34" borderId="19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/>
    </xf>
    <xf numFmtId="3" fontId="2" fillId="34" borderId="19" xfId="0" applyNumberFormat="1" applyFont="1" applyFill="1" applyBorder="1" applyAlignment="1">
      <alignment horizontal="center"/>
    </xf>
    <xf numFmtId="3" fontId="2" fillId="34" borderId="111" xfId="0" applyNumberFormat="1" applyFont="1" applyFill="1" applyBorder="1" applyAlignment="1">
      <alignment horizontal="center"/>
    </xf>
    <xf numFmtId="3" fontId="14" fillId="33" borderId="117" xfId="0" applyNumberFormat="1" applyFont="1" applyFill="1" applyBorder="1" applyAlignment="1">
      <alignment/>
    </xf>
    <xf numFmtId="0" fontId="14" fillId="33" borderId="47" xfId="0" applyFont="1" applyFill="1" applyBorder="1" applyAlignment="1">
      <alignment/>
    </xf>
    <xf numFmtId="3" fontId="7" fillId="33" borderId="117" xfId="0" applyNumberFormat="1" applyFont="1" applyFill="1" applyBorder="1" applyAlignment="1">
      <alignment/>
    </xf>
    <xf numFmtId="0" fontId="7" fillId="33" borderId="47" xfId="0" applyFont="1" applyFill="1" applyBorder="1" applyAlignment="1">
      <alignment/>
    </xf>
    <xf numFmtId="3" fontId="2" fillId="34" borderId="19" xfId="0" applyNumberFormat="1" applyFont="1" applyFill="1" applyBorder="1" applyAlignment="1">
      <alignment/>
    </xf>
    <xf numFmtId="3" fontId="5" fillId="33" borderId="117" xfId="0" applyNumberFormat="1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3" fontId="2" fillId="33" borderId="49" xfId="0" applyNumberFormat="1" applyFont="1" applyFill="1" applyBorder="1" applyAlignment="1">
      <alignment horizontal="center"/>
    </xf>
    <xf numFmtId="3" fontId="2" fillId="33" borderId="49" xfId="0" applyNumberFormat="1" applyFont="1" applyFill="1" applyBorder="1" applyAlignment="1">
      <alignment/>
    </xf>
    <xf numFmtId="3" fontId="2" fillId="33" borderId="118" xfId="0" applyNumberFormat="1" applyFont="1" applyFill="1" applyBorder="1" applyAlignment="1">
      <alignment horizontal="center"/>
    </xf>
    <xf numFmtId="3" fontId="5" fillId="33" borderId="37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3" fontId="2" fillId="33" borderId="117" xfId="0" applyNumberFormat="1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0" borderId="0" xfId="0" applyFont="1" applyAlignment="1">
      <alignment/>
    </xf>
    <xf numFmtId="3" fontId="5" fillId="33" borderId="112" xfId="0" applyNumberFormat="1" applyFont="1" applyFill="1" applyBorder="1" applyAlignment="1">
      <alignment/>
    </xf>
    <xf numFmtId="0" fontId="5" fillId="33" borderId="113" xfId="0" applyFont="1" applyFill="1" applyBorder="1" applyAlignment="1">
      <alignment/>
    </xf>
    <xf numFmtId="0" fontId="5" fillId="0" borderId="0" xfId="0" applyFont="1" applyFill="1" applyAlignment="1">
      <alignment/>
    </xf>
    <xf numFmtId="3" fontId="3" fillId="33" borderId="112" xfId="0" applyNumberFormat="1" applyFont="1" applyFill="1" applyBorder="1" applyAlignment="1">
      <alignment/>
    </xf>
    <xf numFmtId="0" fontId="3" fillId="33" borderId="113" xfId="0" applyFont="1" applyFill="1" applyBorder="1" applyAlignment="1">
      <alignment/>
    </xf>
    <xf numFmtId="0" fontId="3" fillId="0" borderId="0" xfId="0" applyFont="1" applyAlignment="1">
      <alignment/>
    </xf>
    <xf numFmtId="3" fontId="2" fillId="33" borderId="36" xfId="0" applyNumberFormat="1" applyFont="1" applyFill="1" applyBorder="1" applyAlignment="1">
      <alignment/>
    </xf>
    <xf numFmtId="0" fontId="2" fillId="33" borderId="38" xfId="0" applyFont="1" applyFill="1" applyBorder="1" applyAlignment="1">
      <alignment/>
    </xf>
    <xf numFmtId="3" fontId="5" fillId="33" borderId="36" xfId="0" applyNumberFormat="1" applyFont="1" applyFill="1" applyBorder="1" applyAlignment="1">
      <alignment/>
    </xf>
    <xf numFmtId="0" fontId="5" fillId="33" borderId="38" xfId="0" applyFont="1" applyFill="1" applyBorder="1" applyAlignment="1">
      <alignment/>
    </xf>
    <xf numFmtId="3" fontId="1" fillId="34" borderId="49" xfId="0" applyNumberFormat="1" applyFont="1" applyFill="1" applyBorder="1" applyAlignment="1">
      <alignment horizontal="center"/>
    </xf>
    <xf numFmtId="3" fontId="1" fillId="34" borderId="49" xfId="0" applyNumberFormat="1" applyFont="1" applyFill="1" applyBorder="1" applyAlignment="1">
      <alignment/>
    </xf>
    <xf numFmtId="3" fontId="1" fillId="34" borderId="118" xfId="0" applyNumberFormat="1" applyFont="1" applyFill="1" applyBorder="1" applyAlignment="1">
      <alignment horizontal="center"/>
    </xf>
    <xf numFmtId="3" fontId="7" fillId="33" borderId="116" xfId="0" applyNumberFormat="1" applyFont="1" applyFill="1" applyBorder="1" applyAlignment="1">
      <alignment/>
    </xf>
    <xf numFmtId="0" fontId="7" fillId="33" borderId="92" xfId="0" applyFont="1" applyFill="1" applyBorder="1" applyAlignment="1">
      <alignment/>
    </xf>
    <xf numFmtId="3" fontId="1" fillId="34" borderId="39" xfId="0" applyNumberFormat="1" applyFont="1" applyFill="1" applyBorder="1" applyAlignment="1">
      <alignment horizontal="center"/>
    </xf>
    <xf numFmtId="3" fontId="1" fillId="34" borderId="39" xfId="0" applyNumberFormat="1" applyFont="1" applyFill="1" applyBorder="1" applyAlignment="1">
      <alignment/>
    </xf>
    <xf numFmtId="3" fontId="1" fillId="34" borderId="101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/>
    </xf>
    <xf numFmtId="3" fontId="1" fillId="34" borderId="100" xfId="0" applyNumberFormat="1" applyFont="1" applyFill="1" applyBorder="1" applyAlignment="1">
      <alignment horizontal="center"/>
    </xf>
    <xf numFmtId="3" fontId="1" fillId="34" borderId="45" xfId="0" applyNumberFormat="1" applyFont="1" applyFill="1" applyBorder="1" applyAlignment="1">
      <alignment horizontal="center"/>
    </xf>
    <xf numFmtId="3" fontId="1" fillId="34" borderId="45" xfId="0" applyNumberFormat="1" applyFont="1" applyFill="1" applyBorder="1" applyAlignment="1">
      <alignment/>
    </xf>
    <xf numFmtId="3" fontId="1" fillId="34" borderId="98" xfId="0" applyNumberFormat="1" applyFont="1" applyFill="1" applyBorder="1" applyAlignment="1">
      <alignment horizontal="center"/>
    </xf>
    <xf numFmtId="3" fontId="1" fillId="34" borderId="37" xfId="0" applyNumberFormat="1" applyFont="1" applyFill="1" applyBorder="1" applyAlignment="1">
      <alignment horizontal="center"/>
    </xf>
    <xf numFmtId="3" fontId="8" fillId="33" borderId="117" xfId="0" applyNumberFormat="1" applyFont="1" applyFill="1" applyBorder="1" applyAlignment="1">
      <alignment/>
    </xf>
    <xf numFmtId="0" fontId="8" fillId="33" borderId="47" xfId="0" applyFont="1" applyFill="1" applyBorder="1" applyAlignment="1">
      <alignment/>
    </xf>
    <xf numFmtId="3" fontId="1" fillId="34" borderId="119" xfId="0" applyNumberFormat="1" applyFont="1" applyFill="1" applyBorder="1" applyAlignment="1">
      <alignment horizontal="center"/>
    </xf>
    <xf numFmtId="3" fontId="1" fillId="34" borderId="119" xfId="0" applyNumberFormat="1" applyFont="1" applyFill="1" applyBorder="1" applyAlignment="1">
      <alignment/>
    </xf>
    <xf numFmtId="3" fontId="1" fillId="34" borderId="120" xfId="0" applyNumberFormat="1" applyFont="1" applyFill="1" applyBorder="1" applyAlignment="1">
      <alignment horizontal="center"/>
    </xf>
    <xf numFmtId="3" fontId="2" fillId="34" borderId="49" xfId="0" applyNumberFormat="1" applyFont="1" applyFill="1" applyBorder="1" applyAlignment="1">
      <alignment horizontal="center"/>
    </xf>
    <xf numFmtId="3" fontId="2" fillId="34" borderId="49" xfId="0" applyNumberFormat="1" applyFont="1" applyFill="1" applyBorder="1" applyAlignment="1">
      <alignment/>
    </xf>
    <xf numFmtId="3" fontId="2" fillId="34" borderId="118" xfId="0" applyNumberFormat="1" applyFont="1" applyFill="1" applyBorder="1" applyAlignment="1">
      <alignment horizontal="center"/>
    </xf>
    <xf numFmtId="3" fontId="2" fillId="33" borderId="37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2" fillId="34" borderId="100" xfId="0" applyNumberFormat="1" applyFont="1" applyFill="1" applyBorder="1" applyAlignment="1">
      <alignment horizontal="center"/>
    </xf>
    <xf numFmtId="3" fontId="2" fillId="34" borderId="39" xfId="0" applyNumberFormat="1" applyFont="1" applyFill="1" applyBorder="1" applyAlignment="1">
      <alignment horizontal="center"/>
    </xf>
    <xf numFmtId="3" fontId="2" fillId="34" borderId="39" xfId="0" applyNumberFormat="1" applyFont="1" applyFill="1" applyBorder="1" applyAlignment="1">
      <alignment/>
    </xf>
    <xf numFmtId="3" fontId="2" fillId="34" borderId="101" xfId="0" applyNumberFormat="1" applyFont="1" applyFill="1" applyBorder="1" applyAlignment="1">
      <alignment horizontal="center"/>
    </xf>
    <xf numFmtId="3" fontId="1" fillId="34" borderId="35" xfId="0" applyNumberFormat="1" applyFont="1" applyFill="1" applyBorder="1" applyAlignment="1">
      <alignment horizontal="center"/>
    </xf>
    <xf numFmtId="3" fontId="1" fillId="34" borderId="62" xfId="0" applyNumberFormat="1" applyFont="1" applyFill="1" applyBorder="1" applyAlignment="1">
      <alignment horizontal="center"/>
    </xf>
    <xf numFmtId="3" fontId="8" fillId="33" borderId="121" xfId="0" applyNumberFormat="1" applyFont="1" applyFill="1" applyBorder="1" applyAlignment="1">
      <alignment/>
    </xf>
    <xf numFmtId="0" fontId="8" fillId="33" borderId="88" xfId="0" applyFont="1" applyFill="1" applyBorder="1" applyAlignment="1">
      <alignment/>
    </xf>
    <xf numFmtId="3" fontId="1" fillId="34" borderId="41" xfId="0" applyNumberFormat="1" applyFont="1" applyFill="1" applyBorder="1" applyAlignment="1">
      <alignment horizontal="center"/>
    </xf>
    <xf numFmtId="3" fontId="1" fillId="34" borderId="41" xfId="0" applyNumberFormat="1" applyFont="1" applyFill="1" applyBorder="1" applyAlignment="1">
      <alignment/>
    </xf>
    <xf numFmtId="3" fontId="1" fillId="34" borderId="59" xfId="0" applyNumberFormat="1" applyFont="1" applyFill="1" applyBorder="1" applyAlignment="1">
      <alignment horizontal="center"/>
    </xf>
    <xf numFmtId="3" fontId="1" fillId="34" borderId="122" xfId="0" applyNumberFormat="1" applyFont="1" applyFill="1" applyBorder="1" applyAlignment="1">
      <alignment horizontal="center"/>
    </xf>
    <xf numFmtId="3" fontId="1" fillId="34" borderId="97" xfId="0" applyNumberFormat="1" applyFont="1" applyFill="1" applyBorder="1" applyAlignment="1">
      <alignment horizontal="center"/>
    </xf>
    <xf numFmtId="3" fontId="8" fillId="33" borderId="36" xfId="0" applyNumberFormat="1" applyFont="1" applyFill="1" applyBorder="1" applyAlignment="1">
      <alignment/>
    </xf>
    <xf numFmtId="0" fontId="8" fillId="33" borderId="38" xfId="0" applyFont="1" applyFill="1" applyBorder="1" applyAlignment="1">
      <alignment/>
    </xf>
    <xf numFmtId="3" fontId="1" fillId="34" borderId="84" xfId="0" applyNumberFormat="1" applyFont="1" applyFill="1" applyBorder="1" applyAlignment="1">
      <alignment horizontal="center"/>
    </xf>
    <xf numFmtId="3" fontId="2" fillId="34" borderId="84" xfId="0" applyNumberFormat="1" applyFont="1" applyFill="1" applyBorder="1" applyAlignment="1">
      <alignment horizontal="center"/>
    </xf>
    <xf numFmtId="3" fontId="1" fillId="34" borderId="44" xfId="0" applyNumberFormat="1" applyFont="1" applyFill="1" applyBorder="1" applyAlignment="1">
      <alignment horizontal="center"/>
    </xf>
    <xf numFmtId="3" fontId="1" fillId="34" borderId="99" xfId="0" applyNumberFormat="1" applyFont="1" applyFill="1" applyBorder="1" applyAlignment="1">
      <alignment horizontal="center"/>
    </xf>
    <xf numFmtId="3" fontId="2" fillId="34" borderId="41" xfId="0" applyNumberFormat="1" applyFont="1" applyFill="1" applyBorder="1" applyAlignment="1">
      <alignment horizontal="center"/>
    </xf>
    <xf numFmtId="3" fontId="1" fillId="34" borderId="19" xfId="0" applyNumberFormat="1" applyFont="1" applyFill="1" applyBorder="1" applyAlignment="1">
      <alignment horizontal="center"/>
    </xf>
    <xf numFmtId="3" fontId="1" fillId="34" borderId="19" xfId="0" applyNumberFormat="1" applyFont="1" applyFill="1" applyBorder="1" applyAlignment="1">
      <alignment/>
    </xf>
    <xf numFmtId="3" fontId="1" fillId="34" borderId="47" xfId="0" applyNumberFormat="1" applyFont="1" applyFill="1" applyBorder="1" applyAlignment="1">
      <alignment horizontal="center"/>
    </xf>
    <xf numFmtId="3" fontId="1" fillId="34" borderId="78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3" fontId="1" fillId="1" borderId="34" xfId="0" applyNumberFormat="1" applyFont="1" applyFill="1" applyBorder="1" applyAlignment="1">
      <alignment horizontal="center"/>
    </xf>
    <xf numFmtId="3" fontId="1" fillId="1" borderId="34" xfId="0" applyNumberFormat="1" applyFont="1" applyFill="1" applyBorder="1" applyAlignment="1">
      <alignment/>
    </xf>
    <xf numFmtId="3" fontId="1" fillId="1" borderId="91" xfId="0" applyNumberFormat="1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3" fontId="15" fillId="33" borderId="36" xfId="0" applyNumberFormat="1" applyFont="1" applyFill="1" applyBorder="1" applyAlignment="1">
      <alignment/>
    </xf>
    <xf numFmtId="0" fontId="15" fillId="33" borderId="38" xfId="0" applyFont="1" applyFill="1" applyBorder="1" applyAlignment="1">
      <alignment/>
    </xf>
    <xf numFmtId="0" fontId="15" fillId="0" borderId="0" xfId="0" applyFont="1" applyAlignment="1">
      <alignment/>
    </xf>
    <xf numFmtId="3" fontId="3" fillId="33" borderId="117" xfId="0" applyNumberFormat="1" applyFont="1" applyFill="1" applyBorder="1" applyAlignment="1">
      <alignment/>
    </xf>
    <xf numFmtId="0" fontId="3" fillId="33" borderId="47" xfId="0" applyFont="1" applyFill="1" applyBorder="1" applyAlignment="1">
      <alignment/>
    </xf>
    <xf numFmtId="3" fontId="1" fillId="34" borderId="111" xfId="0" applyNumberFormat="1" applyFont="1" applyFill="1" applyBorder="1" applyAlignment="1">
      <alignment horizontal="center"/>
    </xf>
    <xf numFmtId="3" fontId="2" fillId="33" borderId="39" xfId="0" applyNumberFormat="1" applyFont="1" applyFill="1" applyBorder="1" applyAlignment="1">
      <alignment horizontal="center"/>
    </xf>
    <xf numFmtId="3" fontId="2" fillId="33" borderId="39" xfId="0" applyNumberFormat="1" applyFont="1" applyFill="1" applyBorder="1" applyAlignment="1">
      <alignment/>
    </xf>
    <xf numFmtId="3" fontId="2" fillId="33" borderId="101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3" fontId="2" fillId="33" borderId="100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/>
    </xf>
    <xf numFmtId="3" fontId="2" fillId="33" borderId="114" xfId="0" applyNumberFormat="1" applyFont="1" applyFill="1" applyBorder="1" applyAlignment="1">
      <alignment horizontal="center"/>
    </xf>
    <xf numFmtId="3" fontId="2" fillId="33" borderId="93" xfId="0" applyNumberFormat="1" applyFont="1" applyFill="1" applyBorder="1" applyAlignment="1">
      <alignment/>
    </xf>
    <xf numFmtId="0" fontId="2" fillId="33" borderId="94" xfId="0" applyFont="1" applyFill="1" applyBorder="1" applyAlignment="1">
      <alignment/>
    </xf>
    <xf numFmtId="3" fontId="2" fillId="33" borderId="21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/>
    </xf>
    <xf numFmtId="3" fontId="2" fillId="33" borderId="115" xfId="0" applyNumberFormat="1" applyFont="1" applyFill="1" applyBorder="1" applyAlignment="1">
      <alignment horizontal="center"/>
    </xf>
    <xf numFmtId="3" fontId="2" fillId="33" borderId="95" xfId="0" applyNumberFormat="1" applyFont="1" applyFill="1" applyBorder="1" applyAlignment="1">
      <alignment/>
    </xf>
    <xf numFmtId="0" fontId="2" fillId="33" borderId="96" xfId="0" applyFont="1" applyFill="1" applyBorder="1" applyAlignment="1">
      <alignment/>
    </xf>
    <xf numFmtId="3" fontId="2" fillId="33" borderId="33" xfId="0" applyNumberFormat="1" applyFont="1" applyFill="1" applyBorder="1" applyAlignment="1">
      <alignment horizontal="center"/>
    </xf>
    <xf numFmtId="3" fontId="2" fillId="33" borderId="33" xfId="0" applyNumberFormat="1" applyFont="1" applyFill="1" applyBorder="1" applyAlignment="1">
      <alignment/>
    </xf>
    <xf numFmtId="3" fontId="2" fillId="33" borderId="107" xfId="0" applyNumberFormat="1" applyFont="1" applyFill="1" applyBorder="1" applyAlignment="1">
      <alignment horizontal="center"/>
    </xf>
    <xf numFmtId="0" fontId="47" fillId="33" borderId="0" xfId="0" applyFont="1" applyFill="1" applyAlignment="1">
      <alignment/>
    </xf>
    <xf numFmtId="3" fontId="6" fillId="33" borderId="93" xfId="0" applyNumberFormat="1" applyFont="1" applyFill="1" applyBorder="1" applyAlignment="1">
      <alignment/>
    </xf>
    <xf numFmtId="0" fontId="6" fillId="33" borderId="94" xfId="0" applyFont="1" applyFill="1" applyBorder="1" applyAlignment="1">
      <alignment/>
    </xf>
    <xf numFmtId="0" fontId="6" fillId="0" borderId="0" xfId="0" applyFont="1" applyAlignment="1">
      <alignment/>
    </xf>
    <xf numFmtId="3" fontId="2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/>
    </xf>
    <xf numFmtId="3" fontId="2" fillId="33" borderId="104" xfId="0" applyNumberFormat="1" applyFont="1" applyFill="1" applyBorder="1" applyAlignment="1">
      <alignment horizontal="center"/>
    </xf>
    <xf numFmtId="3" fontId="6" fillId="33" borderId="108" xfId="0" applyNumberFormat="1" applyFont="1" applyFill="1" applyBorder="1" applyAlignment="1">
      <alignment/>
    </xf>
    <xf numFmtId="0" fontId="6" fillId="33" borderId="46" xfId="0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3" fillId="33" borderId="38" xfId="0" applyFont="1" applyFill="1" applyBorder="1" applyAlignment="1">
      <alignment/>
    </xf>
    <xf numFmtId="3" fontId="2" fillId="33" borderId="123" xfId="0" applyNumberFormat="1" applyFont="1" applyFill="1" applyBorder="1" applyAlignment="1">
      <alignment/>
    </xf>
    <xf numFmtId="0" fontId="2" fillId="33" borderId="48" xfId="0" applyFont="1" applyFill="1" applyBorder="1" applyAlignment="1">
      <alignment/>
    </xf>
    <xf numFmtId="3" fontId="2" fillId="34" borderId="16" xfId="0" applyNumberFormat="1" applyFont="1" applyFill="1" applyBorder="1" applyAlignment="1">
      <alignment horizontal="center"/>
    </xf>
    <xf numFmtId="3" fontId="2" fillId="34" borderId="16" xfId="0" applyNumberFormat="1" applyFont="1" applyFill="1" applyBorder="1" applyAlignment="1">
      <alignment/>
    </xf>
    <xf numFmtId="3" fontId="2" fillId="34" borderId="114" xfId="0" applyNumberFormat="1" applyFont="1" applyFill="1" applyBorder="1" applyAlignment="1">
      <alignment horizontal="center"/>
    </xf>
    <xf numFmtId="3" fontId="1" fillId="34" borderId="114" xfId="0" applyNumberFormat="1" applyFont="1" applyFill="1" applyBorder="1" applyAlignment="1">
      <alignment horizontal="center"/>
    </xf>
    <xf numFmtId="3" fontId="6" fillId="33" borderId="37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/>
    </xf>
    <xf numFmtId="3" fontId="2" fillId="34" borderId="104" xfId="0" applyNumberFormat="1" applyFont="1" applyFill="1" applyBorder="1" applyAlignment="1">
      <alignment horizontal="center"/>
    </xf>
    <xf numFmtId="3" fontId="1" fillId="34" borderId="104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/>
    </xf>
    <xf numFmtId="3" fontId="2" fillId="34" borderId="115" xfId="0" applyNumberFormat="1" applyFont="1" applyFill="1" applyBorder="1" applyAlignment="1">
      <alignment horizontal="center"/>
    </xf>
    <xf numFmtId="3" fontId="1" fillId="34" borderId="115" xfId="0" applyNumberFormat="1" applyFont="1" applyFill="1" applyBorder="1" applyAlignment="1">
      <alignment horizontal="center"/>
    </xf>
    <xf numFmtId="3" fontId="6" fillId="33" borderId="95" xfId="0" applyNumberFormat="1" applyFont="1" applyFill="1" applyBorder="1" applyAlignment="1">
      <alignment/>
    </xf>
    <xf numFmtId="0" fontId="6" fillId="33" borderId="96" xfId="0" applyFont="1" applyFill="1" applyBorder="1" applyAlignment="1">
      <alignment/>
    </xf>
    <xf numFmtId="3" fontId="2" fillId="34" borderId="33" xfId="0" applyNumberFormat="1" applyFont="1" applyFill="1" applyBorder="1" applyAlignment="1">
      <alignment horizontal="center"/>
    </xf>
    <xf numFmtId="3" fontId="2" fillId="34" borderId="33" xfId="0" applyNumberFormat="1" applyFont="1" applyFill="1" applyBorder="1" applyAlignment="1">
      <alignment/>
    </xf>
    <xf numFmtId="3" fontId="2" fillId="34" borderId="107" xfId="0" applyNumberFormat="1" applyFont="1" applyFill="1" applyBorder="1" applyAlignment="1">
      <alignment horizontal="center"/>
    </xf>
    <xf numFmtId="3" fontId="1" fillId="34" borderId="107" xfId="0" applyNumberFormat="1" applyFont="1" applyFill="1" applyBorder="1" applyAlignment="1">
      <alignment horizontal="center"/>
    </xf>
    <xf numFmtId="3" fontId="14" fillId="33" borderId="112" xfId="0" applyNumberFormat="1" applyFont="1" applyFill="1" applyBorder="1" applyAlignment="1">
      <alignment/>
    </xf>
    <xf numFmtId="0" fontId="14" fillId="33" borderId="113" xfId="0" applyFont="1" applyFill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/>
    </xf>
    <xf numFmtId="3" fontId="2" fillId="33" borderId="89" xfId="0" applyNumberFormat="1" applyFont="1" applyFill="1" applyBorder="1" applyAlignment="1">
      <alignment horizontal="center"/>
    </xf>
    <xf numFmtId="3" fontId="1" fillId="33" borderId="89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/>
    </xf>
    <xf numFmtId="3" fontId="2" fillId="33" borderId="111" xfId="0" applyNumberFormat="1" applyFont="1" applyFill="1" applyBorder="1" applyAlignment="1">
      <alignment horizontal="center"/>
    </xf>
    <xf numFmtId="3" fontId="14" fillId="33" borderId="36" xfId="0" applyNumberFormat="1" applyFont="1" applyFill="1" applyBorder="1" applyAlignment="1">
      <alignment/>
    </xf>
    <xf numFmtId="3" fontId="1" fillId="33" borderId="118" xfId="0" applyNumberFormat="1" applyFont="1" applyFill="1" applyBorder="1" applyAlignment="1">
      <alignment horizontal="center"/>
    </xf>
    <xf numFmtId="0" fontId="5" fillId="35" borderId="29" xfId="0" applyFont="1" applyFill="1" applyBorder="1" applyAlignment="1">
      <alignment/>
    </xf>
    <xf numFmtId="49" fontId="10" fillId="35" borderId="117" xfId="0" applyNumberFormat="1" applyFont="1" applyFill="1" applyBorder="1" applyAlignment="1">
      <alignment horizontal="center"/>
    </xf>
    <xf numFmtId="49" fontId="10" fillId="35" borderId="19" xfId="0" applyNumberFormat="1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3" fontId="2" fillId="35" borderId="19" xfId="0" applyNumberFormat="1" applyFont="1" applyFill="1" applyBorder="1" applyAlignment="1">
      <alignment horizontal="center"/>
    </xf>
    <xf numFmtId="3" fontId="2" fillId="35" borderId="19" xfId="0" applyNumberFormat="1" applyFont="1" applyFill="1" applyBorder="1" applyAlignment="1">
      <alignment/>
    </xf>
    <xf numFmtId="3" fontId="2" fillId="35" borderId="111" xfId="0" applyNumberFormat="1" applyFont="1" applyFill="1" applyBorder="1" applyAlignment="1">
      <alignment horizontal="center"/>
    </xf>
    <xf numFmtId="3" fontId="5" fillId="33" borderId="124" xfId="0" applyNumberFormat="1" applyFont="1" applyFill="1" applyBorder="1" applyAlignment="1">
      <alignment/>
    </xf>
    <xf numFmtId="0" fontId="5" fillId="33" borderId="125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9"/>
  <sheetViews>
    <sheetView zoomScaleSheetLayoutView="100" zoomScalePageLayoutView="0" workbookViewId="0" topLeftCell="B1">
      <selection activeCell="I7" sqref="I7"/>
    </sheetView>
  </sheetViews>
  <sheetFormatPr defaultColWidth="11.421875" defaultRowHeight="12.75"/>
  <cols>
    <col min="1" max="1" width="2.28125" style="2" customWidth="1"/>
    <col min="2" max="2" width="4.140625" style="1" customWidth="1"/>
    <col min="3" max="3" width="4.421875" style="1" customWidth="1"/>
    <col min="4" max="4" width="4.00390625" style="1" customWidth="1"/>
    <col min="5" max="5" width="4.28125" style="1" customWidth="1"/>
    <col min="6" max="6" width="4.140625" style="1" customWidth="1"/>
    <col min="7" max="7" width="59.421875" style="2" customWidth="1"/>
    <col min="8" max="8" width="14.7109375" style="3" customWidth="1"/>
    <col min="9" max="16384" width="11.421875" style="2" customWidth="1"/>
  </cols>
  <sheetData>
    <row r="1" spans="1:8" ht="15">
      <c r="A1" s="132"/>
      <c r="B1" s="188" t="s">
        <v>529</v>
      </c>
      <c r="C1" s="189"/>
      <c r="D1" s="189"/>
      <c r="E1" s="189"/>
      <c r="F1" s="189"/>
      <c r="G1" s="132"/>
      <c r="H1" s="190"/>
    </row>
    <row r="2" spans="1:8" ht="15">
      <c r="A2" s="132"/>
      <c r="B2" s="188" t="s">
        <v>435</v>
      </c>
      <c r="C2" s="189"/>
      <c r="D2" s="189"/>
      <c r="E2" s="189"/>
      <c r="F2" s="189"/>
      <c r="G2" s="132"/>
      <c r="H2" s="191"/>
    </row>
    <row r="3" spans="1:8" ht="15">
      <c r="A3" s="132"/>
      <c r="B3" s="188"/>
      <c r="C3" s="189"/>
      <c r="D3" s="189"/>
      <c r="E3" s="189"/>
      <c r="F3" s="189"/>
      <c r="G3" s="132"/>
      <c r="H3" s="191"/>
    </row>
    <row r="4" spans="1:8" s="39" customFormat="1" ht="27.75">
      <c r="A4" s="132"/>
      <c r="B4" s="189"/>
      <c r="C4" s="189"/>
      <c r="D4" s="189"/>
      <c r="E4" s="189"/>
      <c r="F4" s="189"/>
      <c r="G4" s="132"/>
      <c r="H4" s="191"/>
    </row>
    <row r="5" spans="1:8" ht="15">
      <c r="A5" s="132"/>
      <c r="B5" s="372" t="s">
        <v>530</v>
      </c>
      <c r="C5" s="372"/>
      <c r="D5" s="372"/>
      <c r="E5" s="372"/>
      <c r="F5" s="372"/>
      <c r="G5" s="372"/>
      <c r="H5" s="372"/>
    </row>
    <row r="6" spans="1:8" ht="15">
      <c r="A6" s="132"/>
      <c r="B6" s="373" t="s">
        <v>526</v>
      </c>
      <c r="C6" s="373"/>
      <c r="D6" s="373"/>
      <c r="E6" s="373"/>
      <c r="F6" s="373"/>
      <c r="G6" s="373"/>
      <c r="H6" s="373"/>
    </row>
    <row r="7" spans="1:8" ht="15.75" thickBot="1">
      <c r="A7" s="132"/>
      <c r="B7" s="192"/>
      <c r="C7" s="192"/>
      <c r="D7" s="192"/>
      <c r="E7" s="192"/>
      <c r="F7" s="192"/>
      <c r="G7" s="192"/>
      <c r="H7" s="192"/>
    </row>
    <row r="8" spans="1:8" ht="15.75" thickBot="1">
      <c r="A8" s="132"/>
      <c r="B8" s="132"/>
      <c r="C8" s="193"/>
      <c r="D8" s="132" t="s">
        <v>374</v>
      </c>
      <c r="E8" s="192"/>
      <c r="F8" s="192"/>
      <c r="G8" s="192"/>
      <c r="H8" s="192"/>
    </row>
    <row r="9" spans="1:8" ht="15">
      <c r="A9" s="132"/>
      <c r="B9" s="132"/>
      <c r="C9" s="194"/>
      <c r="D9" s="132" t="s">
        <v>375</v>
      </c>
      <c r="E9" s="192"/>
      <c r="F9" s="192"/>
      <c r="G9" s="192"/>
      <c r="H9" s="192"/>
    </row>
    <row r="10" spans="1:8" ht="15">
      <c r="A10" s="132"/>
      <c r="B10" s="188"/>
      <c r="C10" s="189"/>
      <c r="D10" s="189"/>
      <c r="E10" s="189"/>
      <c r="F10" s="189"/>
      <c r="G10" s="132"/>
      <c r="H10" s="190"/>
    </row>
    <row r="11" spans="1:8" ht="21.75" customHeight="1">
      <c r="A11" s="132"/>
      <c r="B11" s="132"/>
      <c r="C11" s="195"/>
      <c r="D11" s="132" t="s">
        <v>528</v>
      </c>
      <c r="E11" s="189"/>
      <c r="F11" s="189"/>
      <c r="G11" s="132"/>
      <c r="H11" s="190"/>
    </row>
    <row r="12" spans="1:8" ht="15">
      <c r="A12" s="132"/>
      <c r="B12" s="132"/>
      <c r="C12" s="196"/>
      <c r="D12" s="132" t="s">
        <v>375</v>
      </c>
      <c r="E12" s="189"/>
      <c r="F12" s="189"/>
      <c r="G12" s="132"/>
      <c r="H12" s="190"/>
    </row>
    <row r="13" spans="1:8" ht="15">
      <c r="A13" s="132"/>
      <c r="B13" s="188"/>
      <c r="C13" s="189"/>
      <c r="D13" s="189"/>
      <c r="E13" s="189"/>
      <c r="F13" s="132"/>
      <c r="G13" s="132"/>
      <c r="H13" s="190"/>
    </row>
    <row r="14" spans="1:8" s="4" customFormat="1" ht="15.75" thickBot="1">
      <c r="A14" s="197"/>
      <c r="B14" s="198"/>
      <c r="C14" s="191"/>
      <c r="D14" s="199"/>
      <c r="E14" s="191"/>
      <c r="F14" s="191"/>
      <c r="G14" s="200"/>
      <c r="H14" s="201"/>
    </row>
    <row r="15" spans="1:30" s="4" customFormat="1" ht="89.25" thickBot="1">
      <c r="A15" s="197"/>
      <c r="B15" s="202" t="s">
        <v>436</v>
      </c>
      <c r="C15" s="203" t="s">
        <v>165</v>
      </c>
      <c r="D15" s="204" t="s">
        <v>437</v>
      </c>
      <c r="E15" s="203" t="s">
        <v>438</v>
      </c>
      <c r="F15" s="204" t="s">
        <v>439</v>
      </c>
      <c r="G15" s="205" t="s">
        <v>164</v>
      </c>
      <c r="H15" s="206" t="s">
        <v>394</v>
      </c>
      <c r="AD15" s="32"/>
    </row>
    <row r="16" spans="1:11" s="4" customFormat="1" ht="15.75" thickBot="1">
      <c r="A16" s="197"/>
      <c r="B16" s="325" t="s">
        <v>440</v>
      </c>
      <c r="C16" s="326"/>
      <c r="D16" s="327"/>
      <c r="E16" s="326"/>
      <c r="F16" s="327"/>
      <c r="G16" s="328" t="s">
        <v>163</v>
      </c>
      <c r="H16" s="329">
        <f>SUM(H17+H34+H40+H41+H41)</f>
        <v>368764366</v>
      </c>
      <c r="I16" s="33"/>
      <c r="J16" s="33"/>
      <c r="K16" s="33"/>
    </row>
    <row r="17" spans="1:11" ht="16.5" thickBot="1">
      <c r="A17" s="132"/>
      <c r="B17" s="330"/>
      <c r="C17" s="331" t="s">
        <v>441</v>
      </c>
      <c r="D17" s="332"/>
      <c r="E17" s="333"/>
      <c r="F17" s="332"/>
      <c r="G17" s="334" t="s">
        <v>114</v>
      </c>
      <c r="H17" s="314">
        <f>SUM(H18+H21+H25)</f>
        <v>181222195</v>
      </c>
      <c r="I17" s="31"/>
      <c r="J17" s="31"/>
      <c r="K17" s="31"/>
    </row>
    <row r="18" spans="1:11" ht="15">
      <c r="A18" s="132"/>
      <c r="B18" s="208"/>
      <c r="C18" s="209"/>
      <c r="D18" s="210" t="s">
        <v>442</v>
      </c>
      <c r="E18" s="211"/>
      <c r="F18" s="210"/>
      <c r="G18" s="212" t="s">
        <v>389</v>
      </c>
      <c r="H18" s="213">
        <f>SUM(H19+H20)</f>
        <v>120573957</v>
      </c>
      <c r="I18" s="31"/>
      <c r="J18" s="31"/>
      <c r="K18" s="31"/>
    </row>
    <row r="19" spans="1:11" ht="15">
      <c r="A19" s="132"/>
      <c r="B19" s="208"/>
      <c r="C19" s="214"/>
      <c r="D19" s="208"/>
      <c r="E19" s="215" t="s">
        <v>442</v>
      </c>
      <c r="F19" s="208"/>
      <c r="G19" s="194" t="s">
        <v>395</v>
      </c>
      <c r="H19" s="213">
        <v>120573957</v>
      </c>
      <c r="I19" s="31"/>
      <c r="J19" s="31"/>
      <c r="K19" s="31"/>
    </row>
    <row r="20" spans="1:11" ht="15">
      <c r="A20" s="132"/>
      <c r="B20" s="208"/>
      <c r="C20" s="214"/>
      <c r="D20" s="208"/>
      <c r="E20" s="215" t="s">
        <v>443</v>
      </c>
      <c r="F20" s="208"/>
      <c r="G20" s="216" t="s">
        <v>109</v>
      </c>
      <c r="H20" s="217"/>
      <c r="I20" s="31"/>
      <c r="J20" s="31"/>
      <c r="K20" s="31"/>
    </row>
    <row r="21" spans="1:11" ht="15">
      <c r="A21" s="132"/>
      <c r="B21" s="218"/>
      <c r="C21" s="219"/>
      <c r="D21" s="220" t="s">
        <v>443</v>
      </c>
      <c r="E21" s="221"/>
      <c r="F21" s="220"/>
      <c r="G21" s="196" t="s">
        <v>390</v>
      </c>
      <c r="H21" s="222">
        <f>SUM(H22+H23+H24)</f>
        <v>10383590</v>
      </c>
      <c r="I21" s="31"/>
      <c r="J21" s="31"/>
      <c r="K21" s="31"/>
    </row>
    <row r="22" spans="1:11" ht="15">
      <c r="A22" s="132"/>
      <c r="B22" s="208"/>
      <c r="C22" s="214"/>
      <c r="D22" s="208"/>
      <c r="E22" s="215" t="s">
        <v>442</v>
      </c>
      <c r="F22" s="208"/>
      <c r="G22" s="194" t="s">
        <v>458</v>
      </c>
      <c r="H22" s="222">
        <v>3865616</v>
      </c>
      <c r="I22" s="31"/>
      <c r="J22" s="31"/>
      <c r="K22" s="31"/>
    </row>
    <row r="23" spans="1:11" ht="15">
      <c r="A23" s="132"/>
      <c r="B23" s="208"/>
      <c r="C23" s="214"/>
      <c r="D23" s="208"/>
      <c r="E23" s="215" t="s">
        <v>443</v>
      </c>
      <c r="F23" s="208"/>
      <c r="G23" s="194" t="s">
        <v>459</v>
      </c>
      <c r="H23" s="222">
        <v>4035078</v>
      </c>
      <c r="I23" s="31"/>
      <c r="J23" s="31"/>
      <c r="K23" s="31"/>
    </row>
    <row r="24" spans="1:11" ht="15">
      <c r="A24" s="132"/>
      <c r="B24" s="223"/>
      <c r="C24" s="224"/>
      <c r="D24" s="223"/>
      <c r="E24" s="225" t="s">
        <v>444</v>
      </c>
      <c r="F24" s="223"/>
      <c r="G24" s="216" t="s">
        <v>110</v>
      </c>
      <c r="H24" s="222">
        <v>2482896</v>
      </c>
      <c r="I24" s="31"/>
      <c r="J24" s="31"/>
      <c r="K24" s="31"/>
    </row>
    <row r="25" spans="1:11" ht="15">
      <c r="A25" s="132"/>
      <c r="B25" s="218"/>
      <c r="C25" s="219"/>
      <c r="D25" s="220" t="s">
        <v>444</v>
      </c>
      <c r="E25" s="221"/>
      <c r="F25" s="220"/>
      <c r="G25" s="226" t="s">
        <v>391</v>
      </c>
      <c r="H25" s="222">
        <f>SUM(H26+H27+H28+H29+H30)</f>
        <v>50264648</v>
      </c>
      <c r="I25" s="31"/>
      <c r="J25" s="31"/>
      <c r="K25" s="31"/>
    </row>
    <row r="26" spans="1:37" s="8" customFormat="1" ht="15">
      <c r="A26" s="132"/>
      <c r="B26" s="208"/>
      <c r="C26" s="214"/>
      <c r="D26" s="208"/>
      <c r="E26" s="215" t="s">
        <v>442</v>
      </c>
      <c r="F26" s="208"/>
      <c r="G26" s="194" t="s">
        <v>111</v>
      </c>
      <c r="H26" s="222">
        <v>33156029</v>
      </c>
      <c r="I26" s="31"/>
      <c r="J26" s="31"/>
      <c r="K26" s="3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s="8" customFormat="1" ht="15">
      <c r="A27" s="132"/>
      <c r="B27" s="208"/>
      <c r="C27" s="214"/>
      <c r="D27" s="208"/>
      <c r="E27" s="215" t="s">
        <v>443</v>
      </c>
      <c r="F27" s="208"/>
      <c r="G27" s="194" t="s">
        <v>112</v>
      </c>
      <c r="H27" s="222">
        <v>6784132</v>
      </c>
      <c r="I27" s="31"/>
      <c r="J27" s="31"/>
      <c r="K27" s="3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s="8" customFormat="1" ht="15">
      <c r="A28" s="132"/>
      <c r="B28" s="208"/>
      <c r="C28" s="214"/>
      <c r="D28" s="208"/>
      <c r="E28" s="215" t="s">
        <v>444</v>
      </c>
      <c r="F28" s="208"/>
      <c r="G28" s="194" t="s">
        <v>113</v>
      </c>
      <c r="H28" s="222">
        <v>100000</v>
      </c>
      <c r="I28" s="31"/>
      <c r="J28" s="31"/>
      <c r="K28" s="3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s="8" customFormat="1" ht="15">
      <c r="A29" s="132"/>
      <c r="B29" s="208"/>
      <c r="C29" s="214"/>
      <c r="D29" s="208"/>
      <c r="E29" s="215" t="s">
        <v>445</v>
      </c>
      <c r="F29" s="208"/>
      <c r="G29" s="194" t="s">
        <v>11</v>
      </c>
      <c r="H29" s="222">
        <v>3165278</v>
      </c>
      <c r="I29" s="31"/>
      <c r="J29" s="31"/>
      <c r="K29" s="3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s="8" customFormat="1" ht="15">
      <c r="A30" s="132"/>
      <c r="B30" s="223"/>
      <c r="C30" s="224"/>
      <c r="D30" s="223"/>
      <c r="E30" s="225" t="s">
        <v>9</v>
      </c>
      <c r="F30" s="223"/>
      <c r="G30" s="216" t="s">
        <v>10</v>
      </c>
      <c r="H30" s="222">
        <v>7059209</v>
      </c>
      <c r="I30" s="31"/>
      <c r="J30" s="31"/>
      <c r="K30" s="3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11" ht="15">
      <c r="A31" s="132"/>
      <c r="B31" s="218"/>
      <c r="C31" s="219"/>
      <c r="D31" s="220" t="s">
        <v>445</v>
      </c>
      <c r="E31" s="221"/>
      <c r="F31" s="220"/>
      <c r="G31" s="226" t="s">
        <v>392</v>
      </c>
      <c r="H31" s="222"/>
      <c r="I31" s="31"/>
      <c r="J31" s="31"/>
      <c r="K31" s="31"/>
    </row>
    <row r="32" spans="1:11" ht="15">
      <c r="A32" s="132"/>
      <c r="B32" s="223"/>
      <c r="C32" s="224"/>
      <c r="D32" s="223"/>
      <c r="E32" s="225" t="s">
        <v>442</v>
      </c>
      <c r="F32" s="223"/>
      <c r="G32" s="194" t="s">
        <v>13</v>
      </c>
      <c r="H32" s="222"/>
      <c r="I32" s="31"/>
      <c r="J32" s="31"/>
      <c r="K32" s="31"/>
    </row>
    <row r="33" spans="1:11" ht="15.75" thickBot="1">
      <c r="A33" s="132"/>
      <c r="B33" s="227"/>
      <c r="C33" s="219"/>
      <c r="D33" s="220" t="s">
        <v>9</v>
      </c>
      <c r="E33" s="221"/>
      <c r="F33" s="220"/>
      <c r="G33" s="226" t="s">
        <v>14</v>
      </c>
      <c r="H33" s="222"/>
      <c r="I33" s="31"/>
      <c r="J33" s="31"/>
      <c r="K33" s="31"/>
    </row>
    <row r="34" spans="1:11" ht="16.5" thickBot="1">
      <c r="A34" s="132"/>
      <c r="B34" s="323"/>
      <c r="C34" s="316" t="s">
        <v>15</v>
      </c>
      <c r="D34" s="316"/>
      <c r="E34" s="317"/>
      <c r="F34" s="316"/>
      <c r="G34" s="324" t="s">
        <v>115</v>
      </c>
      <c r="H34" s="335">
        <f>SUM(H35+H38+H39)</f>
        <v>135979250</v>
      </c>
      <c r="I34" s="31"/>
      <c r="J34" s="31"/>
      <c r="K34" s="31"/>
    </row>
    <row r="35" spans="1:11" ht="15">
      <c r="A35" s="132"/>
      <c r="B35" s="233"/>
      <c r="C35" s="234"/>
      <c r="D35" s="210" t="s">
        <v>442</v>
      </c>
      <c r="E35" s="235"/>
      <c r="F35" s="210"/>
      <c r="G35" s="212" t="s">
        <v>393</v>
      </c>
      <c r="H35" s="222">
        <v>113244850</v>
      </c>
      <c r="I35" s="31"/>
      <c r="J35" s="31"/>
      <c r="K35" s="31"/>
    </row>
    <row r="36" spans="1:11" ht="15">
      <c r="A36" s="132"/>
      <c r="B36" s="236"/>
      <c r="C36" s="208"/>
      <c r="D36" s="208"/>
      <c r="E36" s="215" t="s">
        <v>442</v>
      </c>
      <c r="F36" s="208"/>
      <c r="G36" s="194" t="s">
        <v>108</v>
      </c>
      <c r="H36" s="222">
        <v>42466819</v>
      </c>
      <c r="I36" s="31"/>
      <c r="J36" s="31"/>
      <c r="K36" s="31"/>
    </row>
    <row r="37" spans="1:11" ht="15">
      <c r="A37" s="132"/>
      <c r="B37" s="237"/>
      <c r="C37" s="223"/>
      <c r="D37" s="223"/>
      <c r="E37" s="225" t="s">
        <v>443</v>
      </c>
      <c r="F37" s="223"/>
      <c r="G37" s="216" t="s">
        <v>109</v>
      </c>
      <c r="H37" s="222">
        <v>70778031</v>
      </c>
      <c r="I37" s="31"/>
      <c r="J37" s="31"/>
      <c r="K37" s="31"/>
    </row>
    <row r="38" spans="1:11" ht="15">
      <c r="A38" s="132"/>
      <c r="B38" s="237"/>
      <c r="C38" s="223"/>
      <c r="D38" s="238" t="s">
        <v>443</v>
      </c>
      <c r="E38" s="239"/>
      <c r="F38" s="238"/>
      <c r="G38" s="240" t="s">
        <v>16</v>
      </c>
      <c r="H38" s="222">
        <v>22384400</v>
      </c>
      <c r="I38" s="31"/>
      <c r="J38" s="31"/>
      <c r="K38" s="31"/>
    </row>
    <row r="39" spans="1:11" ht="15.75" thickBot="1">
      <c r="A39" s="132"/>
      <c r="B39" s="236"/>
      <c r="C39" s="208"/>
      <c r="D39" s="241" t="s">
        <v>9</v>
      </c>
      <c r="E39" s="242"/>
      <c r="F39" s="241"/>
      <c r="G39" s="243" t="s">
        <v>10</v>
      </c>
      <c r="H39" s="222">
        <v>350000</v>
      </c>
      <c r="I39" s="31"/>
      <c r="J39" s="31"/>
      <c r="K39" s="31"/>
    </row>
    <row r="40" spans="1:11" ht="16.5" thickBot="1">
      <c r="A40" s="132"/>
      <c r="B40" s="323"/>
      <c r="C40" s="316" t="s">
        <v>440</v>
      </c>
      <c r="D40" s="316"/>
      <c r="E40" s="317"/>
      <c r="F40" s="316"/>
      <c r="G40" s="324" t="s">
        <v>8</v>
      </c>
      <c r="H40" s="319">
        <v>51562921</v>
      </c>
      <c r="I40" s="31"/>
      <c r="J40" s="31"/>
      <c r="K40" s="31"/>
    </row>
    <row r="41" spans="1:11" ht="15.75" thickBot="1">
      <c r="A41" s="132"/>
      <c r="B41" s="228"/>
      <c r="C41" s="229" t="s">
        <v>17</v>
      </c>
      <c r="D41" s="229"/>
      <c r="E41" s="230"/>
      <c r="F41" s="229"/>
      <c r="G41" s="231" t="s">
        <v>116</v>
      </c>
      <c r="H41" s="245"/>
      <c r="I41" s="31"/>
      <c r="J41" s="31"/>
      <c r="K41" s="31"/>
    </row>
    <row r="42" spans="1:11" s="4" customFormat="1" ht="16.5" thickBot="1">
      <c r="A42" s="197"/>
      <c r="B42" s="315" t="s">
        <v>18</v>
      </c>
      <c r="C42" s="316"/>
      <c r="D42" s="316"/>
      <c r="E42" s="317"/>
      <c r="F42" s="316"/>
      <c r="G42" s="318" t="s">
        <v>117</v>
      </c>
      <c r="H42" s="319">
        <f>SUM(H43+H44+H68+H69+H70+H71)</f>
        <v>0</v>
      </c>
      <c r="I42" s="33"/>
      <c r="J42" s="33"/>
      <c r="K42" s="33"/>
    </row>
    <row r="43" spans="1:11" s="4" customFormat="1" ht="15.75" thickBot="1">
      <c r="A43" s="197"/>
      <c r="B43" s="246"/>
      <c r="C43" s="229" t="s">
        <v>441</v>
      </c>
      <c r="D43" s="229"/>
      <c r="E43" s="230"/>
      <c r="F43" s="229"/>
      <c r="G43" s="231" t="s">
        <v>118</v>
      </c>
      <c r="H43" s="232"/>
      <c r="I43" s="33"/>
      <c r="J43" s="33"/>
      <c r="K43" s="33"/>
    </row>
    <row r="44" spans="1:11" ht="15.75" thickBot="1">
      <c r="A44" s="132"/>
      <c r="B44" s="228"/>
      <c r="C44" s="229" t="s">
        <v>440</v>
      </c>
      <c r="D44" s="207"/>
      <c r="E44" s="247"/>
      <c r="F44" s="207"/>
      <c r="G44" s="248" t="s">
        <v>119</v>
      </c>
      <c r="H44" s="245"/>
      <c r="I44" s="31"/>
      <c r="J44" s="31"/>
      <c r="K44" s="31"/>
    </row>
    <row r="45" spans="1:11" ht="15">
      <c r="A45" s="132"/>
      <c r="B45" s="249"/>
      <c r="C45" s="250"/>
      <c r="D45" s="251" t="s">
        <v>443</v>
      </c>
      <c r="E45" s="252"/>
      <c r="F45" s="251"/>
      <c r="G45" s="253" t="s">
        <v>151</v>
      </c>
      <c r="H45" s="245"/>
      <c r="I45" s="31"/>
      <c r="J45" s="31"/>
      <c r="K45" s="31"/>
    </row>
    <row r="46" spans="1:11" ht="15">
      <c r="A46" s="132"/>
      <c r="B46" s="254"/>
      <c r="C46" s="255"/>
      <c r="D46" s="255"/>
      <c r="E46" s="256" t="s">
        <v>442</v>
      </c>
      <c r="F46" s="255"/>
      <c r="G46" s="257" t="s">
        <v>120</v>
      </c>
      <c r="H46" s="245"/>
      <c r="I46" s="31"/>
      <c r="J46" s="31"/>
      <c r="K46" s="31"/>
    </row>
    <row r="47" spans="1:11" ht="15">
      <c r="A47" s="132"/>
      <c r="B47" s="249"/>
      <c r="C47" s="250"/>
      <c r="D47" s="250"/>
      <c r="E47" s="258" t="s">
        <v>443</v>
      </c>
      <c r="F47" s="250"/>
      <c r="G47" s="259" t="s">
        <v>514</v>
      </c>
      <c r="H47" s="245"/>
      <c r="I47" s="31"/>
      <c r="J47" s="31"/>
      <c r="K47" s="31"/>
    </row>
    <row r="48" spans="1:11" ht="15">
      <c r="A48" s="132"/>
      <c r="B48" s="249"/>
      <c r="C48" s="250"/>
      <c r="D48" s="251" t="s">
        <v>444</v>
      </c>
      <c r="E48" s="252"/>
      <c r="F48" s="251"/>
      <c r="G48" s="253" t="s">
        <v>121</v>
      </c>
      <c r="H48" s="245"/>
      <c r="I48" s="31"/>
      <c r="J48" s="31"/>
      <c r="K48" s="31"/>
    </row>
    <row r="49" spans="1:11" ht="15">
      <c r="A49" s="132"/>
      <c r="B49" s="249"/>
      <c r="C49" s="250"/>
      <c r="D49" s="250"/>
      <c r="E49" s="260" t="s">
        <v>442</v>
      </c>
      <c r="F49" s="250"/>
      <c r="G49" s="261" t="s">
        <v>122</v>
      </c>
      <c r="H49" s="245"/>
      <c r="I49" s="31"/>
      <c r="J49" s="31"/>
      <c r="K49" s="31"/>
    </row>
    <row r="50" spans="1:11" ht="15">
      <c r="A50" s="132"/>
      <c r="B50" s="254"/>
      <c r="C50" s="255"/>
      <c r="D50" s="255"/>
      <c r="E50" s="256" t="s">
        <v>443</v>
      </c>
      <c r="F50" s="255"/>
      <c r="G50" s="257" t="s">
        <v>123</v>
      </c>
      <c r="H50" s="245"/>
      <c r="I50" s="31"/>
      <c r="J50" s="31"/>
      <c r="K50" s="31"/>
    </row>
    <row r="51" spans="1:11" ht="15">
      <c r="A51" s="132"/>
      <c r="B51" s="249"/>
      <c r="C51" s="250"/>
      <c r="D51" s="251" t="s">
        <v>445</v>
      </c>
      <c r="E51" s="252"/>
      <c r="F51" s="251"/>
      <c r="G51" s="253" t="s">
        <v>124</v>
      </c>
      <c r="H51" s="245"/>
      <c r="I51" s="31"/>
      <c r="J51" s="31"/>
      <c r="K51" s="31"/>
    </row>
    <row r="52" spans="1:11" ht="15">
      <c r="A52" s="132"/>
      <c r="B52" s="254"/>
      <c r="C52" s="255"/>
      <c r="D52" s="255"/>
      <c r="E52" s="256" t="s">
        <v>442</v>
      </c>
      <c r="F52" s="255"/>
      <c r="G52" s="257" t="s">
        <v>125</v>
      </c>
      <c r="H52" s="245"/>
      <c r="I52" s="31"/>
      <c r="J52" s="31"/>
      <c r="K52" s="31"/>
    </row>
    <row r="53" spans="1:11" ht="15">
      <c r="A53" s="132"/>
      <c r="B53" s="249"/>
      <c r="C53" s="250"/>
      <c r="D53" s="251" t="s">
        <v>446</v>
      </c>
      <c r="E53" s="252"/>
      <c r="F53" s="251"/>
      <c r="G53" s="253" t="s">
        <v>126</v>
      </c>
      <c r="H53" s="245"/>
      <c r="I53" s="31"/>
      <c r="J53" s="31"/>
      <c r="K53" s="31"/>
    </row>
    <row r="54" spans="1:11" ht="15">
      <c r="A54" s="132"/>
      <c r="B54" s="254"/>
      <c r="C54" s="255"/>
      <c r="D54" s="255"/>
      <c r="E54" s="256" t="s">
        <v>442</v>
      </c>
      <c r="F54" s="255"/>
      <c r="G54" s="257" t="s">
        <v>127</v>
      </c>
      <c r="H54" s="245"/>
      <c r="I54" s="31"/>
      <c r="J54" s="31"/>
      <c r="K54" s="31"/>
    </row>
    <row r="55" spans="1:11" ht="15">
      <c r="A55" s="132"/>
      <c r="B55" s="249"/>
      <c r="C55" s="250"/>
      <c r="D55" s="251" t="s">
        <v>447</v>
      </c>
      <c r="E55" s="252"/>
      <c r="F55" s="251"/>
      <c r="G55" s="253" t="s">
        <v>128</v>
      </c>
      <c r="H55" s="245"/>
      <c r="I55" s="31"/>
      <c r="J55" s="31"/>
      <c r="K55" s="31"/>
    </row>
    <row r="56" spans="1:11" ht="15">
      <c r="A56" s="132"/>
      <c r="B56" s="249"/>
      <c r="C56" s="250"/>
      <c r="D56" s="250"/>
      <c r="E56" s="260" t="s">
        <v>442</v>
      </c>
      <c r="F56" s="250"/>
      <c r="G56" s="261" t="s">
        <v>131</v>
      </c>
      <c r="H56" s="245"/>
      <c r="I56" s="31"/>
      <c r="J56" s="31"/>
      <c r="K56" s="31"/>
    </row>
    <row r="57" spans="1:11" ht="15">
      <c r="A57" s="132"/>
      <c r="B57" s="254"/>
      <c r="C57" s="255"/>
      <c r="D57" s="255"/>
      <c r="E57" s="256" t="s">
        <v>443</v>
      </c>
      <c r="F57" s="255"/>
      <c r="G57" s="257" t="s">
        <v>129</v>
      </c>
      <c r="H57" s="245"/>
      <c r="I57" s="31"/>
      <c r="J57" s="31"/>
      <c r="K57" s="31"/>
    </row>
    <row r="58" spans="1:11" ht="15">
      <c r="A58" s="132"/>
      <c r="B58" s="249"/>
      <c r="C58" s="250"/>
      <c r="D58" s="251" t="s">
        <v>448</v>
      </c>
      <c r="E58" s="252"/>
      <c r="F58" s="251"/>
      <c r="G58" s="253" t="s">
        <v>130</v>
      </c>
      <c r="H58" s="245"/>
      <c r="I58" s="31"/>
      <c r="J58" s="31"/>
      <c r="K58" s="31"/>
    </row>
    <row r="59" spans="1:11" ht="15">
      <c r="A59" s="132"/>
      <c r="B59" s="249"/>
      <c r="C59" s="250"/>
      <c r="D59" s="250"/>
      <c r="E59" s="260" t="s">
        <v>442</v>
      </c>
      <c r="F59" s="250"/>
      <c r="G59" s="261" t="s">
        <v>132</v>
      </c>
      <c r="H59" s="245"/>
      <c r="I59" s="31"/>
      <c r="J59" s="31"/>
      <c r="K59" s="31"/>
    </row>
    <row r="60" spans="1:11" ht="15">
      <c r="A60" s="132"/>
      <c r="B60" s="249"/>
      <c r="C60" s="250"/>
      <c r="D60" s="250"/>
      <c r="E60" s="258" t="s">
        <v>443</v>
      </c>
      <c r="F60" s="262"/>
      <c r="G60" s="259" t="s">
        <v>522</v>
      </c>
      <c r="H60" s="245"/>
      <c r="I60" s="31"/>
      <c r="J60" s="31"/>
      <c r="K60" s="31"/>
    </row>
    <row r="61" spans="1:11" ht="15">
      <c r="A61" s="132"/>
      <c r="B61" s="249"/>
      <c r="C61" s="250"/>
      <c r="D61" s="250"/>
      <c r="E61" s="258" t="s">
        <v>444</v>
      </c>
      <c r="F61" s="262"/>
      <c r="G61" s="259" t="s">
        <v>523</v>
      </c>
      <c r="H61" s="245"/>
      <c r="I61" s="31"/>
      <c r="J61" s="31"/>
      <c r="K61" s="31"/>
    </row>
    <row r="62" spans="1:11" ht="15">
      <c r="A62" s="132"/>
      <c r="B62" s="249"/>
      <c r="C62" s="251" t="s">
        <v>527</v>
      </c>
      <c r="D62" s="251" t="s">
        <v>449</v>
      </c>
      <c r="E62" s="252"/>
      <c r="F62" s="251"/>
      <c r="G62" s="253" t="s">
        <v>133</v>
      </c>
      <c r="H62" s="245"/>
      <c r="I62" s="31"/>
      <c r="J62" s="31"/>
      <c r="K62" s="31"/>
    </row>
    <row r="63" spans="1:11" ht="15">
      <c r="A63" s="132"/>
      <c r="B63" s="254"/>
      <c r="C63" s="255"/>
      <c r="D63" s="255"/>
      <c r="E63" s="256" t="s">
        <v>442</v>
      </c>
      <c r="F63" s="255"/>
      <c r="G63" s="257" t="s">
        <v>134</v>
      </c>
      <c r="H63" s="245"/>
      <c r="I63" s="31"/>
      <c r="J63" s="31"/>
      <c r="K63" s="31"/>
    </row>
    <row r="64" spans="1:11" ht="15">
      <c r="A64" s="132"/>
      <c r="B64" s="254"/>
      <c r="C64" s="255"/>
      <c r="D64" s="255"/>
      <c r="E64" s="263" t="s">
        <v>443</v>
      </c>
      <c r="F64" s="264"/>
      <c r="G64" s="265" t="s">
        <v>515</v>
      </c>
      <c r="H64" s="245"/>
      <c r="I64" s="31"/>
      <c r="J64" s="31"/>
      <c r="K64" s="31"/>
    </row>
    <row r="65" spans="1:11" ht="15">
      <c r="A65" s="132"/>
      <c r="B65" s="266"/>
      <c r="C65" s="267"/>
      <c r="D65" s="268" t="s">
        <v>315</v>
      </c>
      <c r="E65" s="269"/>
      <c r="F65" s="268"/>
      <c r="G65" s="270" t="s">
        <v>135</v>
      </c>
      <c r="H65" s="245"/>
      <c r="I65" s="31"/>
      <c r="J65" s="31"/>
      <c r="K65" s="31"/>
    </row>
    <row r="66" spans="1:11" ht="15">
      <c r="A66" s="132"/>
      <c r="B66" s="266"/>
      <c r="C66" s="267"/>
      <c r="D66" s="268" t="s">
        <v>136</v>
      </c>
      <c r="E66" s="269"/>
      <c r="F66" s="268"/>
      <c r="G66" s="270" t="s">
        <v>137</v>
      </c>
      <c r="H66" s="245"/>
      <c r="I66" s="31"/>
      <c r="J66" s="31"/>
      <c r="K66" s="31"/>
    </row>
    <row r="67" spans="1:11" ht="15.75" thickBot="1">
      <c r="A67" s="132"/>
      <c r="B67" s="249"/>
      <c r="C67" s="250"/>
      <c r="D67" s="251" t="s">
        <v>138</v>
      </c>
      <c r="E67" s="252"/>
      <c r="F67" s="251"/>
      <c r="G67" s="253" t="s">
        <v>396</v>
      </c>
      <c r="H67" s="245"/>
      <c r="I67" s="31"/>
      <c r="J67" s="31"/>
      <c r="K67" s="31"/>
    </row>
    <row r="68" spans="1:11" ht="15.75" thickBot="1">
      <c r="A68" s="132"/>
      <c r="B68" s="228"/>
      <c r="C68" s="229" t="s">
        <v>25</v>
      </c>
      <c r="D68" s="229"/>
      <c r="E68" s="230"/>
      <c r="F68" s="229"/>
      <c r="G68" s="231" t="s">
        <v>139</v>
      </c>
      <c r="H68" s="245"/>
      <c r="I68" s="31"/>
      <c r="J68" s="31"/>
      <c r="K68" s="31"/>
    </row>
    <row r="69" spans="1:11" ht="15.75" thickBot="1">
      <c r="A69" s="132"/>
      <c r="B69" s="249"/>
      <c r="C69" s="251" t="s">
        <v>18</v>
      </c>
      <c r="D69" s="251"/>
      <c r="E69" s="252"/>
      <c r="F69" s="251"/>
      <c r="G69" s="253" t="s">
        <v>140</v>
      </c>
      <c r="H69" s="245"/>
      <c r="I69" s="31"/>
      <c r="J69" s="31"/>
      <c r="K69" s="31"/>
    </row>
    <row r="70" spans="1:11" ht="15.75" thickBot="1">
      <c r="A70" s="132"/>
      <c r="B70" s="228"/>
      <c r="C70" s="229" t="s">
        <v>19</v>
      </c>
      <c r="D70" s="229"/>
      <c r="E70" s="230"/>
      <c r="F70" s="229"/>
      <c r="G70" s="231" t="s">
        <v>141</v>
      </c>
      <c r="H70" s="244"/>
      <c r="I70" s="31"/>
      <c r="J70" s="31"/>
      <c r="K70" s="31"/>
    </row>
    <row r="71" spans="1:11" ht="15.75" thickBot="1">
      <c r="A71" s="132"/>
      <c r="B71" s="249"/>
      <c r="C71" s="251" t="s">
        <v>343</v>
      </c>
      <c r="D71" s="251"/>
      <c r="E71" s="252"/>
      <c r="F71" s="251"/>
      <c r="G71" s="253" t="s">
        <v>142</v>
      </c>
      <c r="H71" s="245"/>
      <c r="I71" s="31"/>
      <c r="J71" s="31"/>
      <c r="K71" s="31"/>
    </row>
    <row r="72" spans="1:11" s="4" customFormat="1" ht="15.75" thickBot="1">
      <c r="A72" s="197"/>
      <c r="B72" s="44" t="s">
        <v>19</v>
      </c>
      <c r="C72" s="325"/>
      <c r="D72" s="325"/>
      <c r="E72" s="336"/>
      <c r="F72" s="325"/>
      <c r="G72" s="337" t="s">
        <v>143</v>
      </c>
      <c r="H72" s="338">
        <f>SUM(H73+H74+H75+H77+H78)</f>
        <v>0</v>
      </c>
      <c r="I72" s="33"/>
      <c r="J72" s="33"/>
      <c r="K72" s="33"/>
    </row>
    <row r="73" spans="1:11" s="4" customFormat="1" ht="16.5" thickBot="1">
      <c r="A73" s="197"/>
      <c r="B73" s="339"/>
      <c r="C73" s="340" t="s">
        <v>441</v>
      </c>
      <c r="D73" s="340"/>
      <c r="E73" s="341"/>
      <c r="F73" s="340"/>
      <c r="G73" s="342" t="s">
        <v>145</v>
      </c>
      <c r="H73" s="343"/>
      <c r="I73" s="33"/>
      <c r="J73" s="33"/>
      <c r="K73" s="33"/>
    </row>
    <row r="74" spans="1:11" s="4" customFormat="1" ht="15.75" thickBot="1">
      <c r="A74" s="197"/>
      <c r="B74" s="271"/>
      <c r="C74" s="272" t="s">
        <v>15</v>
      </c>
      <c r="D74" s="272"/>
      <c r="E74" s="273"/>
      <c r="F74" s="272"/>
      <c r="G74" s="274" t="s">
        <v>146</v>
      </c>
      <c r="H74" s="232"/>
      <c r="I74" s="33"/>
      <c r="J74" s="33"/>
      <c r="K74" s="33"/>
    </row>
    <row r="75" spans="1:11" ht="15.75" thickBot="1">
      <c r="A75" s="132"/>
      <c r="B75" s="228"/>
      <c r="C75" s="229" t="s">
        <v>440</v>
      </c>
      <c r="D75" s="229"/>
      <c r="E75" s="230"/>
      <c r="F75" s="229"/>
      <c r="G75" s="231" t="s">
        <v>144</v>
      </c>
      <c r="H75" s="245"/>
      <c r="I75" s="31"/>
      <c r="J75" s="31"/>
      <c r="K75" s="31"/>
    </row>
    <row r="76" spans="1:11" ht="15" customHeight="1" hidden="1">
      <c r="A76" s="132"/>
      <c r="B76" s="275"/>
      <c r="C76" s="276"/>
      <c r="D76" s="276" t="s">
        <v>442</v>
      </c>
      <c r="E76" s="277"/>
      <c r="F76" s="276"/>
      <c r="G76" s="278" t="s">
        <v>20</v>
      </c>
      <c r="H76" s="245"/>
      <c r="I76" s="31"/>
      <c r="J76" s="31"/>
      <c r="K76" s="31"/>
    </row>
    <row r="77" spans="1:11" ht="15.75" thickBot="1">
      <c r="A77" s="132"/>
      <c r="B77" s="249"/>
      <c r="C77" s="251" t="s">
        <v>25</v>
      </c>
      <c r="D77" s="251"/>
      <c r="E77" s="252"/>
      <c r="F77" s="251"/>
      <c r="G77" s="253" t="s">
        <v>147</v>
      </c>
      <c r="H77" s="245"/>
      <c r="I77" s="31"/>
      <c r="J77" s="31"/>
      <c r="K77" s="31"/>
    </row>
    <row r="78" spans="1:11" ht="15.75" thickBot="1">
      <c r="A78" s="132"/>
      <c r="B78" s="228"/>
      <c r="C78" s="229" t="s">
        <v>17</v>
      </c>
      <c r="D78" s="229"/>
      <c r="E78" s="230"/>
      <c r="F78" s="229"/>
      <c r="G78" s="231" t="s">
        <v>239</v>
      </c>
      <c r="H78" s="245"/>
      <c r="I78" s="31"/>
      <c r="J78" s="31"/>
      <c r="K78" s="31"/>
    </row>
    <row r="79" spans="1:11" ht="15.75" thickBot="1">
      <c r="A79" s="132"/>
      <c r="B79" s="44" t="s">
        <v>343</v>
      </c>
      <c r="C79" s="42"/>
      <c r="D79" s="42"/>
      <c r="E79" s="43"/>
      <c r="F79" s="42"/>
      <c r="G79" s="337" t="s">
        <v>240</v>
      </c>
      <c r="H79" s="344"/>
      <c r="I79" s="31"/>
      <c r="J79" s="31"/>
      <c r="K79" s="31"/>
    </row>
    <row r="80" spans="1:11" ht="15.75" thickBot="1">
      <c r="A80" s="132"/>
      <c r="B80" s="279"/>
      <c r="C80" s="251" t="s">
        <v>441</v>
      </c>
      <c r="D80" s="251"/>
      <c r="E80" s="252"/>
      <c r="F80" s="251"/>
      <c r="G80" s="253" t="s">
        <v>241</v>
      </c>
      <c r="H80" s="244"/>
      <c r="I80" s="31"/>
      <c r="J80" s="31"/>
      <c r="K80" s="31"/>
    </row>
    <row r="81" spans="1:11" ht="15.75" thickBot="1">
      <c r="A81" s="132"/>
      <c r="B81" s="228"/>
      <c r="C81" s="229" t="s">
        <v>15</v>
      </c>
      <c r="D81" s="229"/>
      <c r="E81" s="230"/>
      <c r="F81" s="229"/>
      <c r="G81" s="231" t="s">
        <v>242</v>
      </c>
      <c r="H81" s="245"/>
      <c r="I81" s="31"/>
      <c r="J81" s="31"/>
      <c r="K81" s="31"/>
    </row>
    <row r="82" spans="1:11" s="4" customFormat="1" ht="15.75" thickBot="1">
      <c r="A82" s="197"/>
      <c r="B82" s="47" t="s">
        <v>21</v>
      </c>
      <c r="C82" s="345"/>
      <c r="D82" s="345"/>
      <c r="E82" s="346"/>
      <c r="F82" s="345"/>
      <c r="G82" s="347" t="s">
        <v>243</v>
      </c>
      <c r="H82" s="338">
        <f>SUM(H83+H86+H95+H99+H102)</f>
        <v>1246008424</v>
      </c>
      <c r="I82" s="33"/>
      <c r="J82" s="33"/>
      <c r="K82" s="33"/>
    </row>
    <row r="83" spans="1:11" ht="16.5" thickBot="1">
      <c r="A83" s="132"/>
      <c r="B83" s="323"/>
      <c r="C83" s="316" t="s">
        <v>441</v>
      </c>
      <c r="D83" s="316"/>
      <c r="E83" s="317"/>
      <c r="F83" s="316"/>
      <c r="G83" s="324" t="s">
        <v>244</v>
      </c>
      <c r="H83" s="319">
        <f>SUM(H84+H85)</f>
        <v>1599289</v>
      </c>
      <c r="I83" s="31"/>
      <c r="J83" s="31"/>
      <c r="K83" s="31"/>
    </row>
    <row r="84" spans="1:11" ht="15">
      <c r="A84" s="132"/>
      <c r="B84" s="280"/>
      <c r="C84" s="281"/>
      <c r="D84" s="282" t="s">
        <v>442</v>
      </c>
      <c r="E84" s="283"/>
      <c r="F84" s="282"/>
      <c r="G84" s="284" t="s">
        <v>245</v>
      </c>
      <c r="H84" s="217"/>
      <c r="I84" s="31"/>
      <c r="J84" s="31"/>
      <c r="K84" s="31"/>
    </row>
    <row r="85" spans="1:11" ht="15.75" thickBot="1">
      <c r="A85" s="132"/>
      <c r="B85" s="285"/>
      <c r="C85" s="218"/>
      <c r="D85" s="220" t="s">
        <v>443</v>
      </c>
      <c r="E85" s="221"/>
      <c r="F85" s="220"/>
      <c r="G85" s="226" t="s">
        <v>246</v>
      </c>
      <c r="H85" s="222">
        <v>1599289</v>
      </c>
      <c r="I85" s="31"/>
      <c r="J85" s="31"/>
      <c r="K85" s="31"/>
    </row>
    <row r="86" spans="1:11" ht="16.5" thickBot="1">
      <c r="A86" s="132"/>
      <c r="B86" s="323"/>
      <c r="C86" s="316" t="s">
        <v>15</v>
      </c>
      <c r="D86" s="316"/>
      <c r="E86" s="317"/>
      <c r="F86" s="316"/>
      <c r="G86" s="324" t="s">
        <v>247</v>
      </c>
      <c r="H86" s="319">
        <f>SUM(H87+H88+H89+H90+H91+H92+H93+H94)</f>
        <v>42195112</v>
      </c>
      <c r="I86" s="31"/>
      <c r="J86" s="31"/>
      <c r="K86" s="31"/>
    </row>
    <row r="87" spans="1:11" ht="15.75">
      <c r="A87" s="132"/>
      <c r="B87" s="348"/>
      <c r="C87" s="281"/>
      <c r="D87" s="282" t="s">
        <v>442</v>
      </c>
      <c r="E87" s="283"/>
      <c r="F87" s="282"/>
      <c r="G87" s="284" t="s">
        <v>22</v>
      </c>
      <c r="H87" s="222">
        <v>34416369</v>
      </c>
      <c r="I87" s="31"/>
      <c r="J87" s="31"/>
      <c r="K87" s="31"/>
    </row>
    <row r="88" spans="1:11" ht="15.75">
      <c r="A88" s="132"/>
      <c r="B88" s="349"/>
      <c r="C88" s="287"/>
      <c r="D88" s="288" t="s">
        <v>443</v>
      </c>
      <c r="E88" s="289"/>
      <c r="F88" s="288"/>
      <c r="G88" s="290" t="s">
        <v>397</v>
      </c>
      <c r="H88" s="222">
        <v>928675</v>
      </c>
      <c r="I88" s="31"/>
      <c r="J88" s="31"/>
      <c r="K88" s="31"/>
    </row>
    <row r="89" spans="1:11" ht="15.75">
      <c r="A89" s="132"/>
      <c r="B89" s="349"/>
      <c r="C89" s="287"/>
      <c r="D89" s="288" t="s">
        <v>444</v>
      </c>
      <c r="E89" s="289"/>
      <c r="F89" s="288"/>
      <c r="G89" s="290" t="s">
        <v>23</v>
      </c>
      <c r="H89" s="222">
        <v>2002157</v>
      </c>
      <c r="I89" s="31"/>
      <c r="J89" s="31"/>
      <c r="K89" s="31"/>
    </row>
    <row r="90" spans="1:11" ht="15.75">
      <c r="A90" s="132"/>
      <c r="B90" s="349"/>
      <c r="C90" s="287"/>
      <c r="D90" s="288" t="s">
        <v>445</v>
      </c>
      <c r="E90" s="289"/>
      <c r="F90" s="288"/>
      <c r="G90" s="290" t="s">
        <v>252</v>
      </c>
      <c r="H90" s="222">
        <v>1334771</v>
      </c>
      <c r="I90" s="31"/>
      <c r="J90" s="31"/>
      <c r="K90" s="31"/>
    </row>
    <row r="91" spans="1:11" ht="15.75">
      <c r="A91" s="132"/>
      <c r="B91" s="349"/>
      <c r="C91" s="287"/>
      <c r="D91" s="288" t="s">
        <v>446</v>
      </c>
      <c r="E91" s="289"/>
      <c r="F91" s="288"/>
      <c r="G91" s="290" t="s">
        <v>398</v>
      </c>
      <c r="H91" s="222">
        <v>148215</v>
      </c>
      <c r="I91" s="31"/>
      <c r="J91" s="31"/>
      <c r="K91" s="31"/>
    </row>
    <row r="92" spans="1:11" ht="15.75">
      <c r="A92" s="132"/>
      <c r="B92" s="349"/>
      <c r="C92" s="287"/>
      <c r="D92" s="288" t="s">
        <v>447</v>
      </c>
      <c r="E92" s="289"/>
      <c r="F92" s="288"/>
      <c r="G92" s="290" t="s">
        <v>399</v>
      </c>
      <c r="H92" s="222">
        <v>944185</v>
      </c>
      <c r="I92" s="31"/>
      <c r="J92" s="31"/>
      <c r="K92" s="31"/>
    </row>
    <row r="93" spans="1:11" ht="15.75">
      <c r="A93" s="132"/>
      <c r="B93" s="349"/>
      <c r="C93" s="287"/>
      <c r="D93" s="288" t="s">
        <v>448</v>
      </c>
      <c r="E93" s="289"/>
      <c r="F93" s="288"/>
      <c r="G93" s="290" t="s">
        <v>400</v>
      </c>
      <c r="H93" s="222"/>
      <c r="I93" s="31"/>
      <c r="J93" s="31"/>
      <c r="K93" s="31"/>
    </row>
    <row r="94" spans="1:11" ht="16.5" thickBot="1">
      <c r="A94" s="132"/>
      <c r="B94" s="350"/>
      <c r="C94" s="208"/>
      <c r="D94" s="241" t="s">
        <v>449</v>
      </c>
      <c r="E94" s="242"/>
      <c r="F94" s="241"/>
      <c r="G94" s="196" t="s">
        <v>24</v>
      </c>
      <c r="H94" s="222">
        <v>2420740</v>
      </c>
      <c r="I94" s="31"/>
      <c r="J94" s="31"/>
      <c r="K94" s="31"/>
    </row>
    <row r="95" spans="1:11" ht="16.5" thickBot="1">
      <c r="A95" s="132"/>
      <c r="B95" s="323"/>
      <c r="C95" s="316" t="s">
        <v>440</v>
      </c>
      <c r="D95" s="316"/>
      <c r="E95" s="317"/>
      <c r="F95" s="316"/>
      <c r="G95" s="324" t="s">
        <v>248</v>
      </c>
      <c r="H95" s="319">
        <f>SUM(H96+H97+H98)</f>
        <v>1200314023</v>
      </c>
      <c r="I95" s="31"/>
      <c r="J95" s="31"/>
      <c r="K95" s="31"/>
    </row>
    <row r="96" spans="1:11" ht="15">
      <c r="A96" s="132"/>
      <c r="B96" s="280"/>
      <c r="C96" s="281"/>
      <c r="D96" s="282" t="s">
        <v>442</v>
      </c>
      <c r="E96" s="283"/>
      <c r="F96" s="282"/>
      <c r="G96" s="284" t="s">
        <v>249</v>
      </c>
      <c r="H96" s="222">
        <v>1200314023</v>
      </c>
      <c r="I96" s="31"/>
      <c r="J96" s="31"/>
      <c r="K96" s="31"/>
    </row>
    <row r="97" spans="1:11" ht="15">
      <c r="A97" s="132"/>
      <c r="B97" s="286"/>
      <c r="C97" s="287"/>
      <c r="D97" s="288" t="s">
        <v>443</v>
      </c>
      <c r="E97" s="289"/>
      <c r="F97" s="288"/>
      <c r="G97" s="290" t="s">
        <v>250</v>
      </c>
      <c r="H97" s="217"/>
      <c r="I97" s="31"/>
      <c r="J97" s="31"/>
      <c r="K97" s="31"/>
    </row>
    <row r="98" spans="1:11" ht="15.75" thickBot="1">
      <c r="A98" s="132"/>
      <c r="B98" s="285"/>
      <c r="C98" s="218"/>
      <c r="D98" s="220" t="s">
        <v>444</v>
      </c>
      <c r="E98" s="221"/>
      <c r="F98" s="220"/>
      <c r="G98" s="226" t="s">
        <v>251</v>
      </c>
      <c r="H98" s="217"/>
      <c r="I98" s="31"/>
      <c r="J98" s="31"/>
      <c r="K98" s="31"/>
    </row>
    <row r="99" spans="1:11" ht="16.5" thickBot="1">
      <c r="A99" s="132"/>
      <c r="B99" s="323"/>
      <c r="C99" s="316" t="s">
        <v>25</v>
      </c>
      <c r="D99" s="316"/>
      <c r="E99" s="317"/>
      <c r="F99" s="316"/>
      <c r="G99" s="324" t="s">
        <v>253</v>
      </c>
      <c r="H99" s="319">
        <f>SUM(H100+H101)</f>
        <v>0</v>
      </c>
      <c r="I99" s="31"/>
      <c r="J99" s="31"/>
      <c r="K99" s="31"/>
    </row>
    <row r="100" spans="1:11" ht="15.75" thickBot="1">
      <c r="A100" s="132"/>
      <c r="B100" s="236"/>
      <c r="C100" s="208"/>
      <c r="D100" s="241" t="s">
        <v>442</v>
      </c>
      <c r="E100" s="242"/>
      <c r="F100" s="241"/>
      <c r="G100" s="196" t="s">
        <v>401</v>
      </c>
      <c r="H100" s="222"/>
      <c r="I100" s="31"/>
      <c r="J100" s="31"/>
      <c r="K100" s="31"/>
    </row>
    <row r="101" spans="1:11" ht="15">
      <c r="A101" s="132"/>
      <c r="B101" s="280"/>
      <c r="C101" s="281"/>
      <c r="D101" s="282" t="s">
        <v>9</v>
      </c>
      <c r="E101" s="283"/>
      <c r="F101" s="282"/>
      <c r="G101" s="284" t="s">
        <v>26</v>
      </c>
      <c r="H101" s="217"/>
      <c r="I101" s="31"/>
      <c r="J101" s="31"/>
      <c r="K101" s="31"/>
    </row>
    <row r="102" spans="1:11" ht="16.5" thickBot="1">
      <c r="A102" s="132"/>
      <c r="B102" s="351"/>
      <c r="C102" s="340" t="s">
        <v>17</v>
      </c>
      <c r="D102" s="340"/>
      <c r="E102" s="341"/>
      <c r="F102" s="340"/>
      <c r="G102" s="342" t="s">
        <v>254</v>
      </c>
      <c r="H102" s="319">
        <f>SUM(H103+H104)</f>
        <v>1900000</v>
      </c>
      <c r="I102" s="31"/>
      <c r="J102" s="31"/>
      <c r="K102" s="31"/>
    </row>
    <row r="103" spans="1:11" ht="15">
      <c r="A103" s="132"/>
      <c r="B103" s="237"/>
      <c r="C103" s="223"/>
      <c r="D103" s="238" t="s">
        <v>442</v>
      </c>
      <c r="E103" s="239"/>
      <c r="F103" s="238"/>
      <c r="G103" s="240" t="s">
        <v>255</v>
      </c>
      <c r="H103" s="222"/>
      <c r="I103" s="31"/>
      <c r="J103" s="31"/>
      <c r="K103" s="31"/>
    </row>
    <row r="104" spans="1:11" ht="15.75" thickBot="1">
      <c r="A104" s="132"/>
      <c r="B104" s="236"/>
      <c r="C104" s="208"/>
      <c r="D104" s="241" t="s">
        <v>9</v>
      </c>
      <c r="E104" s="242"/>
      <c r="F104" s="241"/>
      <c r="G104" s="196" t="s">
        <v>10</v>
      </c>
      <c r="H104" s="222">
        <v>1900000</v>
      </c>
      <c r="I104" s="31"/>
      <c r="J104" s="31"/>
      <c r="K104" s="31"/>
    </row>
    <row r="105" spans="1:11" s="4" customFormat="1" ht="15.75" thickBot="1">
      <c r="A105" s="197"/>
      <c r="B105" s="44" t="s">
        <v>27</v>
      </c>
      <c r="C105" s="325"/>
      <c r="D105" s="325"/>
      <c r="E105" s="336"/>
      <c r="F105" s="325"/>
      <c r="G105" s="337" t="s">
        <v>256</v>
      </c>
      <c r="H105" s="338">
        <f>SUM(H106+H107+H108+H109+H110+H111+H112+H113)</f>
        <v>0</v>
      </c>
      <c r="I105" s="33"/>
      <c r="J105" s="33"/>
      <c r="K105" s="33"/>
    </row>
    <row r="106" spans="1:11" s="4" customFormat="1" ht="16.5" thickBot="1">
      <c r="A106" s="197"/>
      <c r="B106" s="322"/>
      <c r="C106" s="340" t="s">
        <v>441</v>
      </c>
      <c r="D106" s="340"/>
      <c r="E106" s="341"/>
      <c r="F106" s="340"/>
      <c r="G106" s="342" t="s">
        <v>257</v>
      </c>
      <c r="H106" s="335"/>
      <c r="I106" s="33"/>
      <c r="J106" s="33"/>
      <c r="K106" s="33"/>
    </row>
    <row r="107" spans="1:11" s="4" customFormat="1" ht="16.5" thickBot="1">
      <c r="A107" s="197"/>
      <c r="B107" s="322"/>
      <c r="C107" s="340" t="s">
        <v>15</v>
      </c>
      <c r="D107" s="340"/>
      <c r="E107" s="341"/>
      <c r="F107" s="340"/>
      <c r="G107" s="342" t="s">
        <v>258</v>
      </c>
      <c r="H107" s="343"/>
      <c r="I107" s="33"/>
      <c r="J107" s="33"/>
      <c r="K107" s="33"/>
    </row>
    <row r="108" spans="1:11" ht="16.5" thickBot="1">
      <c r="A108" s="132"/>
      <c r="B108" s="323"/>
      <c r="C108" s="316" t="s">
        <v>440</v>
      </c>
      <c r="D108" s="316"/>
      <c r="E108" s="317"/>
      <c r="F108" s="316"/>
      <c r="G108" s="324" t="s">
        <v>259</v>
      </c>
      <c r="H108" s="343"/>
      <c r="I108" s="31"/>
      <c r="J108" s="31"/>
      <c r="K108" s="31"/>
    </row>
    <row r="109" spans="1:11" ht="16.5" thickBot="1">
      <c r="A109" s="132"/>
      <c r="B109" s="351"/>
      <c r="C109" s="340" t="s">
        <v>25</v>
      </c>
      <c r="D109" s="340"/>
      <c r="E109" s="341"/>
      <c r="F109" s="340"/>
      <c r="G109" s="342" t="s">
        <v>260</v>
      </c>
      <c r="H109" s="321"/>
      <c r="I109" s="31"/>
      <c r="J109" s="31"/>
      <c r="K109" s="31"/>
    </row>
    <row r="110" spans="1:11" ht="16.5" thickBot="1">
      <c r="A110" s="132"/>
      <c r="B110" s="352"/>
      <c r="C110" s="353" t="s">
        <v>18</v>
      </c>
      <c r="D110" s="353"/>
      <c r="E110" s="354"/>
      <c r="F110" s="353"/>
      <c r="G110" s="355" t="s">
        <v>261</v>
      </c>
      <c r="H110" s="321"/>
      <c r="I110" s="31"/>
      <c r="J110" s="31"/>
      <c r="K110" s="31"/>
    </row>
    <row r="111" spans="1:11" ht="16.5" thickBot="1">
      <c r="A111" s="132"/>
      <c r="B111" s="323"/>
      <c r="C111" s="316" t="s">
        <v>19</v>
      </c>
      <c r="D111" s="316"/>
      <c r="E111" s="317"/>
      <c r="F111" s="316"/>
      <c r="G111" s="324" t="s">
        <v>262</v>
      </c>
      <c r="H111" s="321"/>
      <c r="I111" s="31"/>
      <c r="J111" s="31"/>
      <c r="K111" s="31"/>
    </row>
    <row r="112" spans="1:11" ht="16.5" thickBot="1">
      <c r="A112" s="132"/>
      <c r="B112" s="351"/>
      <c r="C112" s="340" t="s">
        <v>343</v>
      </c>
      <c r="D112" s="340"/>
      <c r="E112" s="341"/>
      <c r="F112" s="340"/>
      <c r="G112" s="342" t="s">
        <v>263</v>
      </c>
      <c r="H112" s="321"/>
      <c r="I112" s="31"/>
      <c r="J112" s="31"/>
      <c r="K112" s="31"/>
    </row>
    <row r="113" spans="1:11" ht="16.5" thickBot="1">
      <c r="A113" s="132"/>
      <c r="B113" s="351"/>
      <c r="C113" s="340" t="s">
        <v>17</v>
      </c>
      <c r="D113" s="340"/>
      <c r="E113" s="341"/>
      <c r="F113" s="340"/>
      <c r="G113" s="342" t="s">
        <v>264</v>
      </c>
      <c r="H113" s="321"/>
      <c r="I113" s="31"/>
      <c r="J113" s="31"/>
      <c r="K113" s="31"/>
    </row>
    <row r="114" spans="1:11" s="4" customFormat="1" ht="16.5" thickBot="1">
      <c r="A114" s="197"/>
      <c r="B114" s="315" t="s">
        <v>28</v>
      </c>
      <c r="C114" s="313"/>
      <c r="D114" s="313"/>
      <c r="E114" s="320"/>
      <c r="F114" s="313"/>
      <c r="G114" s="318" t="s">
        <v>265</v>
      </c>
      <c r="H114" s="335">
        <f>SUM(H115+H120+H121)</f>
        <v>0</v>
      </c>
      <c r="I114" s="33"/>
      <c r="J114" s="33"/>
      <c r="K114" s="33"/>
    </row>
    <row r="115" spans="1:11" ht="16.5" thickBot="1">
      <c r="A115" s="132"/>
      <c r="B115" s="323"/>
      <c r="C115" s="316" t="s">
        <v>441</v>
      </c>
      <c r="D115" s="316"/>
      <c r="E115" s="317"/>
      <c r="F115" s="316"/>
      <c r="G115" s="324" t="s">
        <v>266</v>
      </c>
      <c r="H115" s="321">
        <f>SUM(H116+H117+H118+H119)</f>
        <v>0</v>
      </c>
      <c r="I115" s="31"/>
      <c r="J115" s="31"/>
      <c r="K115" s="31"/>
    </row>
    <row r="116" spans="1:11" ht="15">
      <c r="A116" s="132"/>
      <c r="B116" s="280"/>
      <c r="C116" s="281"/>
      <c r="D116" s="282" t="s">
        <v>442</v>
      </c>
      <c r="E116" s="283"/>
      <c r="F116" s="282"/>
      <c r="G116" s="284" t="s">
        <v>29</v>
      </c>
      <c r="H116" s="217"/>
      <c r="I116" s="31"/>
      <c r="J116" s="31"/>
      <c r="K116" s="31"/>
    </row>
    <row r="117" spans="1:11" ht="15">
      <c r="A117" s="132"/>
      <c r="B117" s="286"/>
      <c r="C117" s="287"/>
      <c r="D117" s="288" t="s">
        <v>444</v>
      </c>
      <c r="E117" s="289"/>
      <c r="F117" s="288"/>
      <c r="G117" s="290" t="s">
        <v>267</v>
      </c>
      <c r="H117" s="217"/>
      <c r="I117" s="31"/>
      <c r="J117" s="31"/>
      <c r="K117" s="31"/>
    </row>
    <row r="118" spans="1:11" ht="15">
      <c r="A118" s="132"/>
      <c r="B118" s="286"/>
      <c r="C118" s="287"/>
      <c r="D118" s="288" t="s">
        <v>446</v>
      </c>
      <c r="E118" s="289"/>
      <c r="F118" s="288"/>
      <c r="G118" s="290" t="s">
        <v>268</v>
      </c>
      <c r="H118" s="217"/>
      <c r="I118" s="31"/>
      <c r="J118" s="31"/>
      <c r="K118" s="31"/>
    </row>
    <row r="119" spans="1:11" ht="15.75" thickBot="1">
      <c r="A119" s="132"/>
      <c r="B119" s="285"/>
      <c r="C119" s="218"/>
      <c r="D119" s="220" t="s">
        <v>9</v>
      </c>
      <c r="E119" s="221"/>
      <c r="F119" s="220"/>
      <c r="G119" s="226" t="s">
        <v>10</v>
      </c>
      <c r="H119" s="217"/>
      <c r="I119" s="31"/>
      <c r="J119" s="31"/>
      <c r="K119" s="31"/>
    </row>
    <row r="120" spans="1:11" ht="16.5" thickBot="1">
      <c r="A120" s="132"/>
      <c r="B120" s="330"/>
      <c r="C120" s="317" t="s">
        <v>15</v>
      </c>
      <c r="D120" s="316"/>
      <c r="E120" s="317"/>
      <c r="F120" s="316"/>
      <c r="G120" s="324" t="s">
        <v>402</v>
      </c>
      <c r="H120" s="321"/>
      <c r="I120" s="31"/>
      <c r="J120" s="31"/>
      <c r="K120" s="31"/>
    </row>
    <row r="121" spans="1:11" ht="16.5" thickBot="1">
      <c r="A121" s="132"/>
      <c r="B121" s="352"/>
      <c r="C121" s="353" t="s">
        <v>17</v>
      </c>
      <c r="D121" s="353"/>
      <c r="E121" s="354"/>
      <c r="F121" s="353"/>
      <c r="G121" s="355" t="s">
        <v>269</v>
      </c>
      <c r="H121" s="321"/>
      <c r="I121" s="31"/>
      <c r="J121" s="31"/>
      <c r="K121" s="31"/>
    </row>
    <row r="122" spans="1:11" s="4" customFormat="1" ht="15.75" thickBot="1">
      <c r="A122" s="197"/>
      <c r="B122" s="44" t="s">
        <v>31</v>
      </c>
      <c r="C122" s="325"/>
      <c r="D122" s="325"/>
      <c r="E122" s="336"/>
      <c r="F122" s="325"/>
      <c r="G122" s="337" t="s">
        <v>270</v>
      </c>
      <c r="H122" s="338">
        <f>SUM(H123+H124+H125+H126+H127)</f>
        <v>1470338</v>
      </c>
      <c r="I122" s="33"/>
      <c r="J122" s="33"/>
      <c r="K122" s="33"/>
    </row>
    <row r="123" spans="1:11" s="4" customFormat="1" ht="16.5" thickBot="1">
      <c r="A123" s="197"/>
      <c r="B123" s="322"/>
      <c r="C123" s="340" t="s">
        <v>15</v>
      </c>
      <c r="D123" s="340"/>
      <c r="E123" s="341"/>
      <c r="F123" s="340"/>
      <c r="G123" s="342" t="s">
        <v>271</v>
      </c>
      <c r="H123" s="335"/>
      <c r="I123" s="33"/>
      <c r="J123" s="33"/>
      <c r="K123" s="33"/>
    </row>
    <row r="124" spans="1:11" s="10" customFormat="1" ht="16.5" thickBot="1">
      <c r="A124" s="291"/>
      <c r="B124" s="323"/>
      <c r="C124" s="316" t="s">
        <v>19</v>
      </c>
      <c r="D124" s="316"/>
      <c r="E124" s="317"/>
      <c r="F124" s="316"/>
      <c r="G124" s="324" t="s">
        <v>272</v>
      </c>
      <c r="H124" s="321"/>
      <c r="I124" s="186"/>
      <c r="J124" s="186"/>
      <c r="K124" s="186"/>
    </row>
    <row r="125" spans="1:11" ht="16.5" thickBot="1">
      <c r="A125" s="132"/>
      <c r="B125" s="352"/>
      <c r="C125" s="353" t="s">
        <v>343</v>
      </c>
      <c r="D125" s="353"/>
      <c r="E125" s="354"/>
      <c r="F125" s="353"/>
      <c r="G125" s="355" t="s">
        <v>273</v>
      </c>
      <c r="H125" s="321"/>
      <c r="I125" s="31"/>
      <c r="J125" s="31"/>
      <c r="K125" s="31"/>
    </row>
    <row r="126" spans="1:11" ht="16.5" thickBot="1">
      <c r="A126" s="132"/>
      <c r="B126" s="323"/>
      <c r="C126" s="316" t="s">
        <v>355</v>
      </c>
      <c r="D126" s="316"/>
      <c r="E126" s="317"/>
      <c r="F126" s="316"/>
      <c r="G126" s="324" t="s">
        <v>274</v>
      </c>
      <c r="H126" s="321"/>
      <c r="I126" s="31"/>
      <c r="J126" s="31"/>
      <c r="K126" s="31"/>
    </row>
    <row r="127" spans="1:11" ht="16.5" thickBot="1">
      <c r="A127" s="132"/>
      <c r="B127" s="351"/>
      <c r="C127" s="340" t="s">
        <v>27</v>
      </c>
      <c r="D127" s="340"/>
      <c r="E127" s="341"/>
      <c r="F127" s="340"/>
      <c r="G127" s="342" t="s">
        <v>275</v>
      </c>
      <c r="H127" s="343">
        <v>1470338</v>
      </c>
      <c r="I127" s="31"/>
      <c r="J127" s="31"/>
      <c r="K127" s="31"/>
    </row>
    <row r="128" spans="1:11" s="27" customFormat="1" ht="15.75" thickBot="1">
      <c r="A128" s="292"/>
      <c r="B128" s="356" t="s">
        <v>148</v>
      </c>
      <c r="C128" s="356"/>
      <c r="D128" s="356"/>
      <c r="E128" s="46"/>
      <c r="F128" s="356"/>
      <c r="G128" s="357" t="s">
        <v>149</v>
      </c>
      <c r="H128" s="358">
        <f>SUM(H129+H132+H145)</f>
        <v>0</v>
      </c>
      <c r="I128" s="187"/>
      <c r="J128" s="187"/>
      <c r="K128" s="187"/>
    </row>
    <row r="129" spans="1:11" ht="16.5" thickBot="1">
      <c r="A129" s="132"/>
      <c r="B129" s="359"/>
      <c r="C129" s="316" t="s">
        <v>441</v>
      </c>
      <c r="D129" s="316"/>
      <c r="E129" s="316"/>
      <c r="F129" s="316"/>
      <c r="G129" s="324" t="s">
        <v>118</v>
      </c>
      <c r="H129" s="319">
        <f>SUM(H130+H131)</f>
        <v>0</v>
      </c>
      <c r="I129" s="31"/>
      <c r="J129" s="31"/>
      <c r="K129" s="31"/>
    </row>
    <row r="130" spans="1:11" ht="15">
      <c r="A130" s="132"/>
      <c r="B130" s="293"/>
      <c r="C130" s="294"/>
      <c r="D130" s="295" t="s">
        <v>442</v>
      </c>
      <c r="E130" s="296"/>
      <c r="F130" s="295"/>
      <c r="G130" s="297" t="s">
        <v>150</v>
      </c>
      <c r="H130" s="244"/>
      <c r="I130" s="31"/>
      <c r="J130" s="31"/>
      <c r="K130" s="31"/>
    </row>
    <row r="131" spans="1:11" ht="15.75" thickBot="1">
      <c r="A131" s="132"/>
      <c r="B131" s="249"/>
      <c r="C131" s="250"/>
      <c r="D131" s="251" t="s">
        <v>9</v>
      </c>
      <c r="E131" s="252"/>
      <c r="F131" s="251"/>
      <c r="G131" s="253" t="s">
        <v>14</v>
      </c>
      <c r="H131" s="244"/>
      <c r="I131" s="31"/>
      <c r="J131" s="31"/>
      <c r="K131" s="31"/>
    </row>
    <row r="132" spans="1:11" ht="16.5" thickBot="1">
      <c r="A132" s="132"/>
      <c r="B132" s="323"/>
      <c r="C132" s="316" t="s">
        <v>440</v>
      </c>
      <c r="D132" s="316"/>
      <c r="E132" s="317"/>
      <c r="F132" s="316"/>
      <c r="G132" s="324" t="s">
        <v>119</v>
      </c>
      <c r="H132" s="343">
        <f>SUM(H133+H136+H138+H142+H144)</f>
        <v>0</v>
      </c>
      <c r="I132" s="31"/>
      <c r="J132" s="31"/>
      <c r="K132" s="31"/>
    </row>
    <row r="133" spans="1:11" ht="15">
      <c r="A133" s="132"/>
      <c r="B133" s="249"/>
      <c r="C133" s="250"/>
      <c r="D133" s="251" t="s">
        <v>443</v>
      </c>
      <c r="E133" s="252"/>
      <c r="F133" s="251"/>
      <c r="G133" s="253" t="s">
        <v>151</v>
      </c>
      <c r="H133" s="245">
        <f>SUM(H134+H135)</f>
        <v>0</v>
      </c>
      <c r="I133" s="31"/>
      <c r="J133" s="31"/>
      <c r="K133" s="31"/>
    </row>
    <row r="134" spans="1:11" ht="15">
      <c r="A134" s="132"/>
      <c r="B134" s="249"/>
      <c r="C134" s="250"/>
      <c r="D134" s="250"/>
      <c r="E134" s="260" t="s">
        <v>442</v>
      </c>
      <c r="F134" s="250"/>
      <c r="G134" s="261" t="s">
        <v>152</v>
      </c>
      <c r="H134" s="245"/>
      <c r="I134" s="31"/>
      <c r="J134" s="31"/>
      <c r="K134" s="31"/>
    </row>
    <row r="135" spans="1:11" ht="15">
      <c r="A135" s="132"/>
      <c r="B135" s="298"/>
      <c r="C135" s="299"/>
      <c r="D135" s="299"/>
      <c r="E135" s="300" t="s">
        <v>443</v>
      </c>
      <c r="F135" s="299"/>
      <c r="G135" s="301" t="s">
        <v>153</v>
      </c>
      <c r="H135" s="245"/>
      <c r="I135" s="31"/>
      <c r="J135" s="31"/>
      <c r="K135" s="31"/>
    </row>
    <row r="136" spans="1:11" s="4" customFormat="1" ht="15">
      <c r="A136" s="197"/>
      <c r="B136" s="302"/>
      <c r="C136" s="251"/>
      <c r="D136" s="251" t="s">
        <v>445</v>
      </c>
      <c r="E136" s="252"/>
      <c r="F136" s="251"/>
      <c r="G136" s="253" t="s">
        <v>121</v>
      </c>
      <c r="H136" s="232">
        <f>SUM(H137)</f>
        <v>0</v>
      </c>
      <c r="I136" s="33"/>
      <c r="J136" s="33"/>
      <c r="K136" s="33"/>
    </row>
    <row r="137" spans="1:11" ht="15">
      <c r="A137" s="132"/>
      <c r="B137" s="298"/>
      <c r="C137" s="299"/>
      <c r="D137" s="299"/>
      <c r="E137" s="300" t="s">
        <v>442</v>
      </c>
      <c r="F137" s="299"/>
      <c r="G137" s="303" t="s">
        <v>123</v>
      </c>
      <c r="H137" s="245"/>
      <c r="I137" s="31"/>
      <c r="J137" s="31"/>
      <c r="K137" s="31"/>
    </row>
    <row r="138" spans="1:11" ht="15">
      <c r="A138" s="132"/>
      <c r="B138" s="249"/>
      <c r="C138" s="250"/>
      <c r="D138" s="251" t="s">
        <v>446</v>
      </c>
      <c r="E138" s="252"/>
      <c r="F138" s="251"/>
      <c r="G138" s="253" t="s">
        <v>130</v>
      </c>
      <c r="H138" s="245">
        <f>SUM(H139+H140+H141)</f>
        <v>0</v>
      </c>
      <c r="I138" s="31"/>
      <c r="J138" s="31"/>
      <c r="K138" s="31"/>
    </row>
    <row r="139" spans="1:11" ht="15">
      <c r="A139" s="132"/>
      <c r="B139" s="249"/>
      <c r="C139" s="250"/>
      <c r="D139" s="250"/>
      <c r="E139" s="260" t="s">
        <v>442</v>
      </c>
      <c r="F139" s="250"/>
      <c r="G139" s="261" t="s">
        <v>154</v>
      </c>
      <c r="H139" s="245"/>
      <c r="I139" s="31"/>
      <c r="J139" s="31"/>
      <c r="K139" s="31"/>
    </row>
    <row r="140" spans="1:11" ht="15">
      <c r="A140" s="132"/>
      <c r="B140" s="298"/>
      <c r="C140" s="299"/>
      <c r="D140" s="299"/>
      <c r="E140" s="300" t="s">
        <v>443</v>
      </c>
      <c r="F140" s="299"/>
      <c r="G140" s="301" t="s">
        <v>155</v>
      </c>
      <c r="H140" s="245"/>
      <c r="I140" s="31"/>
      <c r="J140" s="31"/>
      <c r="K140" s="31"/>
    </row>
    <row r="141" spans="1:11" ht="15">
      <c r="A141" s="132"/>
      <c r="B141" s="249"/>
      <c r="C141" s="250"/>
      <c r="D141" s="250"/>
      <c r="E141" s="258" t="s">
        <v>444</v>
      </c>
      <c r="F141" s="262"/>
      <c r="G141" s="259" t="s">
        <v>516</v>
      </c>
      <c r="H141" s="245"/>
      <c r="I141" s="31"/>
      <c r="J141" s="31"/>
      <c r="K141" s="31"/>
    </row>
    <row r="142" spans="1:11" ht="15">
      <c r="A142" s="132"/>
      <c r="B142" s="249"/>
      <c r="C142" s="250"/>
      <c r="D142" s="304" t="s">
        <v>447</v>
      </c>
      <c r="E142" s="305"/>
      <c r="F142" s="304"/>
      <c r="G142" s="306" t="s">
        <v>124</v>
      </c>
      <c r="H142" s="245">
        <f>SUM(H143)</f>
        <v>0</v>
      </c>
      <c r="I142" s="31"/>
      <c r="J142" s="31"/>
      <c r="K142" s="31"/>
    </row>
    <row r="143" spans="1:11" ht="15">
      <c r="A143" s="132"/>
      <c r="B143" s="249"/>
      <c r="C143" s="250"/>
      <c r="D143" s="250"/>
      <c r="E143" s="258" t="s">
        <v>442</v>
      </c>
      <c r="F143" s="262"/>
      <c r="G143" s="259" t="s">
        <v>517</v>
      </c>
      <c r="H143" s="245"/>
      <c r="I143" s="31"/>
      <c r="J143" s="31"/>
      <c r="K143" s="31"/>
    </row>
    <row r="144" spans="1:11" ht="15.75" thickBot="1">
      <c r="A144" s="132"/>
      <c r="B144" s="302"/>
      <c r="C144" s="251"/>
      <c r="D144" s="251" t="s">
        <v>315</v>
      </c>
      <c r="E144" s="252"/>
      <c r="F144" s="251"/>
      <c r="G144" s="253" t="s">
        <v>135</v>
      </c>
      <c r="H144" s="232">
        <v>0</v>
      </c>
      <c r="I144" s="31"/>
      <c r="J144" s="31"/>
      <c r="K144" s="31"/>
    </row>
    <row r="145" spans="1:11" ht="16.5" thickBot="1">
      <c r="A145" s="132"/>
      <c r="B145" s="360"/>
      <c r="C145" s="361" t="s">
        <v>25</v>
      </c>
      <c r="D145" s="361"/>
      <c r="E145" s="361"/>
      <c r="F145" s="361"/>
      <c r="G145" s="362" t="s">
        <v>139</v>
      </c>
      <c r="H145" s="363">
        <f>SUM(H146)</f>
        <v>0</v>
      </c>
      <c r="I145" s="31"/>
      <c r="J145" s="31"/>
      <c r="K145" s="31"/>
    </row>
    <row r="146" spans="1:11" ht="15.75" thickBot="1">
      <c r="A146" s="132"/>
      <c r="B146" s="307"/>
      <c r="C146" s="304"/>
      <c r="D146" s="304" t="s">
        <v>442</v>
      </c>
      <c r="E146" s="305"/>
      <c r="F146" s="304"/>
      <c r="G146" s="306" t="s">
        <v>524</v>
      </c>
      <c r="H146" s="245"/>
      <c r="I146" s="31"/>
      <c r="J146" s="31"/>
      <c r="K146" s="31"/>
    </row>
    <row r="147" spans="1:11" s="27" customFormat="1" ht="15.75" thickBot="1">
      <c r="A147" s="292"/>
      <c r="B147" s="44" t="s">
        <v>156</v>
      </c>
      <c r="C147" s="325"/>
      <c r="D147" s="325"/>
      <c r="E147" s="336"/>
      <c r="F147" s="325"/>
      <c r="G147" s="337" t="s">
        <v>157</v>
      </c>
      <c r="H147" s="364"/>
      <c r="I147" s="187"/>
      <c r="J147" s="187"/>
      <c r="K147" s="187"/>
    </row>
    <row r="148" spans="1:11" ht="16.5" thickBot="1">
      <c r="A148" s="132"/>
      <c r="B148" s="352"/>
      <c r="C148" s="353" t="s">
        <v>441</v>
      </c>
      <c r="D148" s="353"/>
      <c r="E148" s="354"/>
      <c r="F148" s="353"/>
      <c r="G148" s="355" t="s">
        <v>158</v>
      </c>
      <c r="H148" s="321"/>
      <c r="I148" s="31"/>
      <c r="J148" s="31"/>
      <c r="K148" s="31"/>
    </row>
    <row r="149" spans="1:11" ht="15.75" thickBot="1">
      <c r="A149" s="132"/>
      <c r="B149" s="308"/>
      <c r="C149" s="234"/>
      <c r="D149" s="210" t="s">
        <v>443</v>
      </c>
      <c r="E149" s="235"/>
      <c r="F149" s="210"/>
      <c r="G149" s="212" t="s">
        <v>159</v>
      </c>
      <c r="H149" s="217"/>
      <c r="I149" s="31"/>
      <c r="J149" s="31"/>
      <c r="K149" s="31"/>
    </row>
    <row r="150" spans="1:11" ht="15.75" thickBot="1">
      <c r="A150" s="132"/>
      <c r="B150" s="309"/>
      <c r="C150" s="308"/>
      <c r="D150" s="310" t="s">
        <v>444</v>
      </c>
      <c r="E150" s="311"/>
      <c r="F150" s="310"/>
      <c r="G150" s="312" t="s">
        <v>160</v>
      </c>
      <c r="H150" s="217"/>
      <c r="I150" s="31"/>
      <c r="J150" s="31"/>
      <c r="K150" s="31"/>
    </row>
    <row r="151" spans="1:11" ht="15.75" thickBot="1">
      <c r="A151" s="132"/>
      <c r="B151" s="46" t="s">
        <v>276</v>
      </c>
      <c r="C151" s="356"/>
      <c r="D151" s="356"/>
      <c r="E151" s="365"/>
      <c r="F151" s="356"/>
      <c r="G151" s="366" t="s">
        <v>161</v>
      </c>
      <c r="H151" s="344"/>
      <c r="I151" s="31"/>
      <c r="J151" s="31"/>
      <c r="K151" s="31"/>
    </row>
    <row r="152" spans="1:11" s="4" customFormat="1" ht="15.75" thickBot="1">
      <c r="A152" s="197"/>
      <c r="B152" s="367"/>
      <c r="C152" s="368"/>
      <c r="D152" s="368"/>
      <c r="E152" s="369"/>
      <c r="F152" s="368"/>
      <c r="G152" s="370" t="s">
        <v>162</v>
      </c>
      <c r="H152" s="371">
        <f>SUM(H16+H42+H72+H79+H82+H105+H114+H122+H128+H147+H151)</f>
        <v>1616243128</v>
      </c>
      <c r="I152" s="33"/>
      <c r="J152" s="33"/>
      <c r="K152" s="33"/>
    </row>
    <row r="153" spans="2:6" ht="15">
      <c r="B153" s="13"/>
      <c r="C153" s="13"/>
      <c r="D153" s="13"/>
      <c r="E153" s="13"/>
      <c r="F153" s="13"/>
    </row>
    <row r="154" spans="2:6" ht="15">
      <c r="B154" s="13"/>
      <c r="C154" s="13"/>
      <c r="D154" s="13"/>
      <c r="E154" s="13"/>
      <c r="F154" s="13"/>
    </row>
    <row r="155" spans="2:6" ht="15">
      <c r="B155" s="13"/>
      <c r="C155" s="13"/>
      <c r="D155" s="13"/>
      <c r="E155" s="13"/>
      <c r="F155" s="13"/>
    </row>
    <row r="156" spans="2:8" ht="15">
      <c r="B156" s="13"/>
      <c r="C156" s="13"/>
      <c r="D156" s="13"/>
      <c r="E156" s="13"/>
      <c r="F156" s="13"/>
      <c r="H156" s="185"/>
    </row>
    <row r="157" spans="2:6" ht="15">
      <c r="B157" s="13"/>
      <c r="C157" s="13"/>
      <c r="D157" s="13"/>
      <c r="E157" s="13"/>
      <c r="F157" s="13"/>
    </row>
    <row r="158" spans="2:6" ht="15">
      <c r="B158" s="13"/>
      <c r="C158" s="13"/>
      <c r="D158" s="13"/>
      <c r="E158" s="13"/>
      <c r="F158" s="13"/>
    </row>
    <row r="159" spans="2:6" ht="15">
      <c r="B159" s="13"/>
      <c r="C159" s="13"/>
      <c r="D159" s="13"/>
      <c r="E159" s="13"/>
      <c r="F159" s="13"/>
    </row>
    <row r="160" spans="2:6" ht="15">
      <c r="B160" s="13"/>
      <c r="C160" s="13"/>
      <c r="D160" s="13"/>
      <c r="E160" s="13"/>
      <c r="F160" s="13"/>
    </row>
    <row r="161" spans="2:6" ht="15">
      <c r="B161" s="13"/>
      <c r="C161" s="13"/>
      <c r="D161" s="13"/>
      <c r="E161" s="13"/>
      <c r="F161" s="13"/>
    </row>
    <row r="162" spans="2:6" ht="15">
      <c r="B162" s="13"/>
      <c r="C162" s="13"/>
      <c r="D162" s="13"/>
      <c r="E162" s="13"/>
      <c r="F162" s="13"/>
    </row>
    <row r="163" spans="2:6" ht="15">
      <c r="B163" s="13"/>
      <c r="C163" s="13"/>
      <c r="D163" s="13"/>
      <c r="E163" s="13"/>
      <c r="F163" s="13"/>
    </row>
    <row r="164" spans="2:6" ht="15">
      <c r="B164" s="13"/>
      <c r="C164" s="13"/>
      <c r="D164" s="13"/>
      <c r="E164" s="13"/>
      <c r="F164" s="13"/>
    </row>
    <row r="165" spans="2:6" ht="15">
      <c r="B165" s="13"/>
      <c r="C165" s="13"/>
      <c r="D165" s="13"/>
      <c r="E165" s="13"/>
      <c r="F165" s="13"/>
    </row>
    <row r="166" spans="2:6" ht="15">
      <c r="B166" s="13"/>
      <c r="C166" s="13"/>
      <c r="D166" s="13"/>
      <c r="E166" s="13"/>
      <c r="F166" s="13"/>
    </row>
    <row r="167" spans="2:6" ht="15">
      <c r="B167" s="13"/>
      <c r="C167" s="13"/>
      <c r="D167" s="13"/>
      <c r="E167" s="13"/>
      <c r="F167" s="13"/>
    </row>
    <row r="168" spans="2:6" ht="15">
      <c r="B168" s="13"/>
      <c r="C168" s="13"/>
      <c r="D168" s="13"/>
      <c r="E168" s="13"/>
      <c r="F168" s="13"/>
    </row>
    <row r="169" spans="2:6" ht="15">
      <c r="B169" s="13"/>
      <c r="C169" s="13"/>
      <c r="D169" s="13"/>
      <c r="E169" s="13"/>
      <c r="F169" s="13"/>
    </row>
    <row r="170" spans="2:6" ht="15">
      <c r="B170" s="13"/>
      <c r="C170" s="13"/>
      <c r="D170" s="13"/>
      <c r="E170" s="13"/>
      <c r="F170" s="13"/>
    </row>
    <row r="171" spans="2:6" ht="15">
      <c r="B171" s="13"/>
      <c r="C171" s="13"/>
      <c r="D171" s="13"/>
      <c r="E171" s="13"/>
      <c r="F171" s="13"/>
    </row>
    <row r="172" spans="2:6" ht="15">
      <c r="B172" s="13"/>
      <c r="C172" s="13"/>
      <c r="D172" s="13"/>
      <c r="E172" s="13"/>
      <c r="F172" s="13"/>
    </row>
    <row r="173" spans="2:6" ht="15">
      <c r="B173" s="13"/>
      <c r="C173" s="13"/>
      <c r="D173" s="13"/>
      <c r="E173" s="13"/>
      <c r="F173" s="13"/>
    </row>
    <row r="174" spans="2:6" ht="15">
      <c r="B174" s="13"/>
      <c r="C174" s="13"/>
      <c r="D174" s="13"/>
      <c r="E174" s="13"/>
      <c r="F174" s="13"/>
    </row>
    <row r="175" spans="2:6" ht="15">
      <c r="B175" s="13"/>
      <c r="C175" s="13"/>
      <c r="D175" s="13"/>
      <c r="E175" s="13"/>
      <c r="F175" s="13"/>
    </row>
    <row r="176" spans="2:6" ht="15">
      <c r="B176" s="13"/>
      <c r="C176" s="13"/>
      <c r="D176" s="13"/>
      <c r="E176" s="13"/>
      <c r="F176" s="13"/>
    </row>
    <row r="177" spans="2:6" ht="15">
      <c r="B177" s="13"/>
      <c r="C177" s="13"/>
      <c r="D177" s="13"/>
      <c r="E177" s="13"/>
      <c r="F177" s="13"/>
    </row>
    <row r="178" spans="2:6" ht="15">
      <c r="B178" s="13"/>
      <c r="C178" s="13"/>
      <c r="D178" s="13"/>
      <c r="E178" s="13"/>
      <c r="F178" s="13"/>
    </row>
    <row r="179" spans="2:6" ht="15">
      <c r="B179" s="13"/>
      <c r="C179" s="13"/>
      <c r="D179" s="13"/>
      <c r="E179" s="13"/>
      <c r="F179" s="13"/>
    </row>
    <row r="180" spans="2:6" ht="15">
      <c r="B180" s="13"/>
      <c r="C180" s="13"/>
      <c r="D180" s="13"/>
      <c r="E180" s="13"/>
      <c r="F180" s="13"/>
    </row>
    <row r="181" spans="2:6" ht="15">
      <c r="B181" s="13"/>
      <c r="C181" s="13"/>
      <c r="D181" s="13"/>
      <c r="E181" s="13"/>
      <c r="F181" s="13"/>
    </row>
    <row r="182" spans="2:6" ht="15">
      <c r="B182" s="13"/>
      <c r="C182" s="13"/>
      <c r="D182" s="13"/>
      <c r="E182" s="13"/>
      <c r="F182" s="13"/>
    </row>
    <row r="183" spans="2:6" ht="15">
      <c r="B183" s="13"/>
      <c r="C183" s="13"/>
      <c r="D183" s="13"/>
      <c r="E183" s="13"/>
      <c r="F183" s="13"/>
    </row>
    <row r="184" spans="2:6" ht="15">
      <c r="B184" s="13"/>
      <c r="C184" s="13"/>
      <c r="D184" s="13"/>
      <c r="E184" s="13"/>
      <c r="F184" s="13"/>
    </row>
    <row r="185" spans="2:6" ht="15">
      <c r="B185" s="13"/>
      <c r="C185" s="13"/>
      <c r="D185" s="13"/>
      <c r="E185" s="13"/>
      <c r="F185" s="13"/>
    </row>
    <row r="186" spans="2:6" ht="15">
      <c r="B186" s="13"/>
      <c r="C186" s="13"/>
      <c r="D186" s="13"/>
      <c r="E186" s="13"/>
      <c r="F186" s="13"/>
    </row>
    <row r="187" spans="2:6" ht="15">
      <c r="B187" s="13"/>
      <c r="C187" s="13"/>
      <c r="D187" s="13"/>
      <c r="E187" s="13"/>
      <c r="F187" s="13"/>
    </row>
    <row r="188" spans="2:6" ht="15">
      <c r="B188" s="13"/>
      <c r="C188" s="13"/>
      <c r="D188" s="13"/>
      <c r="E188" s="13"/>
      <c r="F188" s="13"/>
    </row>
    <row r="189" spans="2:6" ht="15">
      <c r="B189" s="13"/>
      <c r="C189" s="13"/>
      <c r="D189" s="13"/>
      <c r="E189" s="13"/>
      <c r="F189" s="13"/>
    </row>
    <row r="190" spans="2:6" ht="15">
      <c r="B190" s="13"/>
      <c r="C190" s="13"/>
      <c r="D190" s="13"/>
      <c r="E190" s="13"/>
      <c r="F190" s="13"/>
    </row>
    <row r="191" spans="2:6" ht="15">
      <c r="B191" s="13"/>
      <c r="C191" s="13"/>
      <c r="D191" s="13"/>
      <c r="E191" s="13"/>
      <c r="F191" s="13"/>
    </row>
    <row r="192" spans="2:6" ht="15">
      <c r="B192" s="13"/>
      <c r="C192" s="13"/>
      <c r="D192" s="13"/>
      <c r="E192" s="13"/>
      <c r="F192" s="13"/>
    </row>
    <row r="193" spans="2:6" ht="15">
      <c r="B193" s="13"/>
      <c r="C193" s="13"/>
      <c r="D193" s="13"/>
      <c r="E193" s="13"/>
      <c r="F193" s="13"/>
    </row>
    <row r="194" spans="2:6" ht="15">
      <c r="B194" s="13"/>
      <c r="C194" s="13"/>
      <c r="D194" s="13"/>
      <c r="E194" s="13"/>
      <c r="F194" s="13"/>
    </row>
    <row r="195" spans="2:6" ht="15">
      <c r="B195" s="13"/>
      <c r="C195" s="13"/>
      <c r="D195" s="13"/>
      <c r="E195" s="13"/>
      <c r="F195" s="13"/>
    </row>
    <row r="196" spans="2:6" ht="15">
      <c r="B196" s="13"/>
      <c r="C196" s="13"/>
      <c r="D196" s="13"/>
      <c r="E196" s="13"/>
      <c r="F196" s="13"/>
    </row>
    <row r="197" spans="2:6" ht="15">
      <c r="B197" s="13"/>
      <c r="C197" s="13"/>
      <c r="D197" s="13"/>
      <c r="E197" s="13"/>
      <c r="F197" s="13"/>
    </row>
    <row r="198" spans="2:6" ht="15">
      <c r="B198" s="13"/>
      <c r="C198" s="13"/>
      <c r="D198" s="13"/>
      <c r="E198" s="13"/>
      <c r="F198" s="13"/>
    </row>
    <row r="199" spans="2:6" ht="15">
      <c r="B199" s="13"/>
      <c r="C199" s="13"/>
      <c r="D199" s="13"/>
      <c r="E199" s="13"/>
      <c r="F199" s="13"/>
    </row>
    <row r="200" spans="2:6" ht="15">
      <c r="B200" s="13"/>
      <c r="C200" s="13"/>
      <c r="D200" s="13"/>
      <c r="E200" s="13"/>
      <c r="F200" s="13"/>
    </row>
    <row r="201" spans="2:6" ht="15">
      <c r="B201" s="13"/>
      <c r="C201" s="13"/>
      <c r="D201" s="13"/>
      <c r="E201" s="13"/>
      <c r="F201" s="13"/>
    </row>
    <row r="202" spans="2:6" ht="15">
      <c r="B202" s="13"/>
      <c r="C202" s="13"/>
      <c r="D202" s="13"/>
      <c r="E202" s="13"/>
      <c r="F202" s="13"/>
    </row>
    <row r="203" spans="2:6" ht="15">
      <c r="B203" s="13"/>
      <c r="C203" s="13"/>
      <c r="D203" s="13"/>
      <c r="E203" s="13"/>
      <c r="F203" s="13"/>
    </row>
    <row r="204" spans="2:6" ht="15">
      <c r="B204" s="13"/>
      <c r="C204" s="13"/>
      <c r="D204" s="13"/>
      <c r="E204" s="13"/>
      <c r="F204" s="13"/>
    </row>
    <row r="205" spans="2:6" ht="15">
      <c r="B205" s="13"/>
      <c r="C205" s="13"/>
      <c r="D205" s="13"/>
      <c r="E205" s="13"/>
      <c r="F205" s="13"/>
    </row>
    <row r="206" spans="2:6" ht="15">
      <c r="B206" s="13"/>
      <c r="C206" s="13"/>
      <c r="D206" s="13"/>
      <c r="E206" s="13"/>
      <c r="F206" s="13"/>
    </row>
    <row r="207" spans="2:6" ht="15">
      <c r="B207" s="13"/>
      <c r="C207" s="13"/>
      <c r="D207" s="13"/>
      <c r="E207" s="13"/>
      <c r="F207" s="13"/>
    </row>
    <row r="208" spans="2:6" ht="15">
      <c r="B208" s="13"/>
      <c r="C208" s="13"/>
      <c r="D208" s="13"/>
      <c r="E208" s="13"/>
      <c r="F208" s="13"/>
    </row>
    <row r="209" spans="2:6" ht="15">
      <c r="B209" s="13"/>
      <c r="C209" s="13"/>
      <c r="D209" s="13"/>
      <c r="E209" s="13"/>
      <c r="F209" s="13"/>
    </row>
    <row r="210" spans="2:6" ht="15">
      <c r="B210" s="13"/>
      <c r="C210" s="13"/>
      <c r="D210" s="13"/>
      <c r="E210" s="13"/>
      <c r="F210" s="13"/>
    </row>
    <row r="211" spans="2:6" ht="15">
      <c r="B211" s="13"/>
      <c r="C211" s="13"/>
      <c r="D211" s="13"/>
      <c r="E211" s="13"/>
      <c r="F211" s="13"/>
    </row>
    <row r="212" spans="2:6" ht="15">
      <c r="B212" s="13"/>
      <c r="C212" s="13"/>
      <c r="D212" s="13"/>
      <c r="E212" s="13"/>
      <c r="F212" s="13"/>
    </row>
    <row r="213" spans="2:6" ht="15">
      <c r="B213" s="13"/>
      <c r="C213" s="13"/>
      <c r="D213" s="13"/>
      <c r="E213" s="13"/>
      <c r="F213" s="13"/>
    </row>
    <row r="214" spans="2:6" ht="15">
      <c r="B214" s="13"/>
      <c r="C214" s="13"/>
      <c r="D214" s="13"/>
      <c r="E214" s="13"/>
      <c r="F214" s="13"/>
    </row>
    <row r="215" spans="2:6" ht="15">
      <c r="B215" s="13"/>
      <c r="C215" s="13"/>
      <c r="D215" s="13"/>
      <c r="E215" s="13"/>
      <c r="F215" s="13"/>
    </row>
    <row r="216" spans="2:6" ht="15">
      <c r="B216" s="13"/>
      <c r="C216" s="13"/>
      <c r="D216" s="13"/>
      <c r="E216" s="13"/>
      <c r="F216" s="13"/>
    </row>
    <row r="217" spans="2:6" ht="15">
      <c r="B217" s="13"/>
      <c r="C217" s="13"/>
      <c r="D217" s="13"/>
      <c r="E217" s="13"/>
      <c r="F217" s="13"/>
    </row>
    <row r="218" spans="2:6" ht="15">
      <c r="B218" s="13"/>
      <c r="C218" s="13"/>
      <c r="D218" s="13"/>
      <c r="E218" s="13"/>
      <c r="F218" s="13"/>
    </row>
    <row r="219" spans="2:6" ht="15">
      <c r="B219" s="13"/>
      <c r="C219" s="13"/>
      <c r="D219" s="13"/>
      <c r="E219" s="13"/>
      <c r="F219" s="13"/>
    </row>
    <row r="220" spans="2:6" ht="15">
      <c r="B220" s="13"/>
      <c r="C220" s="13"/>
      <c r="D220" s="13"/>
      <c r="E220" s="13"/>
      <c r="F220" s="13"/>
    </row>
    <row r="221" spans="2:6" ht="15">
      <c r="B221" s="13"/>
      <c r="C221" s="13"/>
      <c r="D221" s="13"/>
      <c r="E221" s="13"/>
      <c r="F221" s="13"/>
    </row>
    <row r="222" spans="2:6" ht="15">
      <c r="B222" s="13"/>
      <c r="C222" s="13"/>
      <c r="D222" s="13"/>
      <c r="E222" s="13"/>
      <c r="F222" s="13"/>
    </row>
    <row r="223" spans="2:6" ht="15">
      <c r="B223" s="13"/>
      <c r="C223" s="13"/>
      <c r="D223" s="13"/>
      <c r="E223" s="13"/>
      <c r="F223" s="13"/>
    </row>
    <row r="224" spans="2:6" ht="15">
      <c r="B224" s="13"/>
      <c r="C224" s="13"/>
      <c r="D224" s="13"/>
      <c r="E224" s="13"/>
      <c r="F224" s="13"/>
    </row>
    <row r="225" spans="2:6" ht="15">
      <c r="B225" s="13"/>
      <c r="C225" s="13"/>
      <c r="D225" s="13"/>
      <c r="E225" s="13"/>
      <c r="F225" s="13"/>
    </row>
    <row r="226" spans="2:6" ht="15">
      <c r="B226" s="13"/>
      <c r="C226" s="13"/>
      <c r="D226" s="13"/>
      <c r="E226" s="13"/>
      <c r="F226" s="13"/>
    </row>
    <row r="227" spans="2:6" ht="15">
      <c r="B227" s="13"/>
      <c r="C227" s="13"/>
      <c r="D227" s="13"/>
      <c r="E227" s="13"/>
      <c r="F227" s="13"/>
    </row>
    <row r="228" spans="2:6" ht="15">
      <c r="B228" s="13"/>
      <c r="C228" s="13"/>
      <c r="D228" s="13"/>
      <c r="E228" s="13"/>
      <c r="F228" s="13"/>
    </row>
    <row r="229" spans="2:6" ht="15">
      <c r="B229" s="13"/>
      <c r="C229" s="13"/>
      <c r="D229" s="13"/>
      <c r="E229" s="13"/>
      <c r="F229" s="13"/>
    </row>
    <row r="230" spans="2:6" ht="15">
      <c r="B230" s="13"/>
      <c r="C230" s="13"/>
      <c r="D230" s="13"/>
      <c r="E230" s="13"/>
      <c r="F230" s="13"/>
    </row>
    <row r="231" spans="2:6" ht="15">
      <c r="B231" s="13"/>
      <c r="C231" s="13"/>
      <c r="D231" s="13"/>
      <c r="E231" s="13"/>
      <c r="F231" s="13"/>
    </row>
    <row r="232" spans="2:6" ht="15">
      <c r="B232" s="13"/>
      <c r="C232" s="13"/>
      <c r="D232" s="13"/>
      <c r="E232" s="13"/>
      <c r="F232" s="13"/>
    </row>
    <row r="233" spans="2:6" ht="15">
      <c r="B233" s="13"/>
      <c r="C233" s="13"/>
      <c r="D233" s="13"/>
      <c r="E233" s="13"/>
      <c r="F233" s="13"/>
    </row>
    <row r="234" spans="2:6" ht="15">
      <c r="B234" s="13"/>
      <c r="C234" s="13"/>
      <c r="D234" s="13"/>
      <c r="E234" s="13"/>
      <c r="F234" s="13"/>
    </row>
    <row r="235" spans="2:6" ht="15">
      <c r="B235" s="13"/>
      <c r="C235" s="13"/>
      <c r="D235" s="13"/>
      <c r="E235" s="13"/>
      <c r="F235" s="13"/>
    </row>
    <row r="236" spans="2:6" ht="15">
      <c r="B236" s="13"/>
      <c r="C236" s="13"/>
      <c r="D236" s="13"/>
      <c r="E236" s="13"/>
      <c r="F236" s="13"/>
    </row>
    <row r="237" spans="2:6" ht="15">
      <c r="B237" s="13"/>
      <c r="C237" s="13"/>
      <c r="D237" s="13"/>
      <c r="E237" s="13"/>
      <c r="F237" s="13"/>
    </row>
    <row r="238" spans="2:6" ht="15">
      <c r="B238" s="13"/>
      <c r="C238" s="13"/>
      <c r="D238" s="13"/>
      <c r="E238" s="13"/>
      <c r="F238" s="13"/>
    </row>
    <row r="239" spans="2:6" ht="15">
      <c r="B239" s="13"/>
      <c r="C239" s="13"/>
      <c r="D239" s="13"/>
      <c r="E239" s="13"/>
      <c r="F239" s="13"/>
    </row>
    <row r="240" spans="2:6" ht="15">
      <c r="B240" s="13"/>
      <c r="C240" s="13"/>
      <c r="D240" s="13"/>
      <c r="E240" s="13"/>
      <c r="F240" s="13"/>
    </row>
    <row r="241" spans="2:6" ht="15">
      <c r="B241" s="13"/>
      <c r="C241" s="13"/>
      <c r="D241" s="13"/>
      <c r="E241" s="13"/>
      <c r="F241" s="13"/>
    </row>
    <row r="242" spans="2:6" ht="15">
      <c r="B242" s="13"/>
      <c r="C242" s="13"/>
      <c r="D242" s="13"/>
      <c r="E242" s="13"/>
      <c r="F242" s="13"/>
    </row>
    <row r="243" spans="2:6" ht="15">
      <c r="B243" s="13"/>
      <c r="C243" s="13"/>
      <c r="D243" s="13"/>
      <c r="E243" s="13"/>
      <c r="F243" s="13"/>
    </row>
    <row r="244" spans="2:6" ht="15">
      <c r="B244" s="13"/>
      <c r="C244" s="13"/>
      <c r="D244" s="13"/>
      <c r="E244" s="13"/>
      <c r="F244" s="13"/>
    </row>
    <row r="245" spans="2:6" ht="15">
      <c r="B245" s="13"/>
      <c r="C245" s="13"/>
      <c r="D245" s="13"/>
      <c r="E245" s="13"/>
      <c r="F245" s="13"/>
    </row>
    <row r="246" spans="2:6" ht="15">
      <c r="B246" s="13"/>
      <c r="C246" s="13"/>
      <c r="D246" s="13"/>
      <c r="E246" s="13"/>
      <c r="F246" s="13"/>
    </row>
    <row r="247" spans="2:6" ht="15">
      <c r="B247" s="13"/>
      <c r="C247" s="13"/>
      <c r="D247" s="13"/>
      <c r="E247" s="13"/>
      <c r="F247" s="13"/>
    </row>
    <row r="248" spans="2:6" ht="15">
      <c r="B248" s="13"/>
      <c r="C248" s="13"/>
      <c r="D248" s="13"/>
      <c r="E248" s="13"/>
      <c r="F248" s="13"/>
    </row>
    <row r="249" spans="2:6" ht="15">
      <c r="B249" s="13"/>
      <c r="C249" s="13"/>
      <c r="D249" s="13"/>
      <c r="E249" s="13"/>
      <c r="F249" s="13"/>
    </row>
  </sheetData>
  <sheetProtection/>
  <mergeCells count="2">
    <mergeCell ref="B5:H5"/>
    <mergeCell ref="B6:H6"/>
  </mergeCells>
  <printOptions/>
  <pageMargins left="1.1811023622047245" right="0.7874015748031497" top="0.7874015748031497" bottom="1.1811023622047245" header="0" footer="0.7874015748031497"/>
  <pageSetup horizontalDpi="300" verticalDpi="300" orientation="portrait" scale="70" r:id="rId1"/>
  <headerFooter alignWithMargins="0">
    <oddHeader>&amp;CPágina 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548"/>
  <sheetViews>
    <sheetView tabSelected="1" zoomScalePageLayoutView="0" workbookViewId="0" topLeftCell="A439">
      <selection activeCell="Z14" sqref="Z14"/>
    </sheetView>
  </sheetViews>
  <sheetFormatPr defaultColWidth="11.421875" defaultRowHeight="12.75"/>
  <cols>
    <col min="1" max="1" width="1.421875" style="2" customWidth="1"/>
    <col min="2" max="2" width="5.28125" style="2" hidden="1" customWidth="1"/>
    <col min="3" max="4" width="3.421875" style="29" customWidth="1"/>
    <col min="5" max="5" width="4.140625" style="28" customWidth="1"/>
    <col min="6" max="6" width="4.421875" style="1" customWidth="1"/>
    <col min="7" max="7" width="4.28125" style="1" customWidth="1"/>
    <col min="8" max="8" width="63.421875" style="2" customWidth="1"/>
    <col min="9" max="9" width="14.57421875" style="55" customWidth="1"/>
    <col min="10" max="10" width="13.140625" style="1" customWidth="1"/>
    <col min="11" max="11" width="11.57421875" style="1" bestFit="1" customWidth="1"/>
    <col min="12" max="12" width="12.57421875" style="2" customWidth="1"/>
    <col min="13" max="13" width="11.57421875" style="1" bestFit="1" customWidth="1"/>
    <col min="14" max="14" width="10.7109375" style="1" customWidth="1"/>
    <col min="15" max="15" width="14.421875" style="1" customWidth="1"/>
    <col min="16" max="17" width="0" style="2" hidden="1" customWidth="1"/>
    <col min="18" max="16384" width="11.421875" style="2" customWidth="1"/>
  </cols>
  <sheetData>
    <row r="1" spans="1:15" ht="15">
      <c r="A1" s="132"/>
      <c r="B1" s="132"/>
      <c r="C1" s="132"/>
      <c r="D1" s="188" t="s">
        <v>529</v>
      </c>
      <c r="E1" s="189"/>
      <c r="F1" s="189"/>
      <c r="G1" s="189"/>
      <c r="H1" s="189"/>
      <c r="I1" s="132"/>
      <c r="J1" s="190"/>
      <c r="K1" s="132"/>
      <c r="L1" s="132"/>
      <c r="M1" s="132"/>
      <c r="N1" s="132"/>
      <c r="O1" s="132"/>
    </row>
    <row r="2" spans="1:15" ht="15">
      <c r="A2" s="132"/>
      <c r="B2" s="132"/>
      <c r="C2" s="132"/>
      <c r="D2" s="188" t="s">
        <v>435</v>
      </c>
      <c r="E2" s="189"/>
      <c r="F2" s="189"/>
      <c r="G2" s="189"/>
      <c r="H2" s="189"/>
      <c r="I2" s="132"/>
      <c r="J2" s="374"/>
      <c r="K2" s="132"/>
      <c r="L2" s="132"/>
      <c r="M2" s="132"/>
      <c r="N2" s="132"/>
      <c r="O2" s="132"/>
    </row>
    <row r="3" spans="1:15" ht="15">
      <c r="A3" s="132"/>
      <c r="B3" s="132"/>
      <c r="C3" s="132"/>
      <c r="D3" s="188"/>
      <c r="E3" s="189"/>
      <c r="F3" s="189"/>
      <c r="G3" s="189"/>
      <c r="H3" s="189"/>
      <c r="I3" s="132"/>
      <c r="J3" s="374"/>
      <c r="K3" s="132"/>
      <c r="L3" s="132"/>
      <c r="M3" s="132"/>
      <c r="N3" s="132"/>
      <c r="O3" s="132"/>
    </row>
    <row r="4" spans="1:15" s="39" customFormat="1" ht="27.75">
      <c r="A4" s="132"/>
      <c r="B4" s="132"/>
      <c r="C4" s="132"/>
      <c r="D4" s="189"/>
      <c r="E4" s="189"/>
      <c r="F4" s="189"/>
      <c r="G4" s="189"/>
      <c r="H4" s="189"/>
      <c r="I4" s="132"/>
      <c r="J4" s="374"/>
      <c r="K4" s="132"/>
      <c r="L4" s="132"/>
      <c r="M4" s="132"/>
      <c r="N4" s="132"/>
      <c r="O4" s="132"/>
    </row>
    <row r="5" spans="1:15" ht="15">
      <c r="A5" s="132"/>
      <c r="B5" s="132"/>
      <c r="C5" s="132"/>
      <c r="D5" s="372" t="s">
        <v>530</v>
      </c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132"/>
    </row>
    <row r="6" spans="1:15" ht="15">
      <c r="A6" s="132"/>
      <c r="B6" s="132"/>
      <c r="C6" s="132"/>
      <c r="D6" s="373" t="s">
        <v>531</v>
      </c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132"/>
    </row>
    <row r="7" spans="1:15" ht="15.75" thickBot="1">
      <c r="A7" s="132"/>
      <c r="B7" s="132"/>
      <c r="C7" s="132"/>
      <c r="D7" s="192"/>
      <c r="E7" s="192"/>
      <c r="F7" s="192"/>
      <c r="G7" s="192"/>
      <c r="H7" s="192"/>
      <c r="I7" s="192"/>
      <c r="J7" s="192"/>
      <c r="K7" s="132"/>
      <c r="L7" s="132"/>
      <c r="M7" s="132"/>
      <c r="N7" s="132"/>
      <c r="O7" s="132"/>
    </row>
    <row r="8" spans="1:15" ht="15.75" thickBot="1">
      <c r="A8" s="132"/>
      <c r="B8" s="132"/>
      <c r="C8" s="132"/>
      <c r="D8" s="132"/>
      <c r="E8" s="132"/>
      <c r="F8" s="132"/>
      <c r="G8" s="375"/>
      <c r="H8" s="132" t="s">
        <v>373</v>
      </c>
      <c r="I8" s="189"/>
      <c r="J8" s="192"/>
      <c r="K8" s="132"/>
      <c r="L8" s="132"/>
      <c r="M8" s="132"/>
      <c r="N8" s="132"/>
      <c r="O8" s="132"/>
    </row>
    <row r="9" spans="1:15" ht="15">
      <c r="A9" s="132"/>
      <c r="B9" s="132"/>
      <c r="C9" s="132"/>
      <c r="D9" s="132"/>
      <c r="E9" s="132"/>
      <c r="F9" s="132"/>
      <c r="G9" s="188"/>
      <c r="H9" s="189"/>
      <c r="I9" s="189"/>
      <c r="J9" s="190"/>
      <c r="K9" s="132"/>
      <c r="L9" s="132"/>
      <c r="M9" s="132"/>
      <c r="N9" s="132"/>
      <c r="O9" s="132"/>
    </row>
    <row r="10" spans="1:15" ht="21.75" customHeight="1">
      <c r="A10" s="132"/>
      <c r="B10" s="132"/>
      <c r="C10" s="132"/>
      <c r="D10" s="132"/>
      <c r="E10" s="132"/>
      <c r="F10" s="132"/>
      <c r="G10" s="195"/>
      <c r="H10" s="132" t="s">
        <v>513</v>
      </c>
      <c r="I10" s="189"/>
      <c r="J10" s="190"/>
      <c r="K10" s="132"/>
      <c r="L10" s="132"/>
      <c r="M10" s="132"/>
      <c r="N10" s="132"/>
      <c r="O10" s="132"/>
    </row>
    <row r="11" spans="1:15" ht="21.75" customHeight="1">
      <c r="A11" s="132"/>
      <c r="B11" s="132"/>
      <c r="C11" s="132"/>
      <c r="D11" s="132"/>
      <c r="E11" s="132"/>
      <c r="F11" s="132"/>
      <c r="G11" s="196"/>
      <c r="H11" s="132"/>
      <c r="I11" s="189"/>
      <c r="J11" s="190"/>
      <c r="K11" s="132"/>
      <c r="L11" s="132"/>
      <c r="M11" s="132"/>
      <c r="N11" s="132"/>
      <c r="O11" s="132"/>
    </row>
    <row r="12" spans="1:43" s="379" customFormat="1" ht="15.75" thickBot="1">
      <c r="A12" s="132"/>
      <c r="B12" s="132"/>
      <c r="C12" s="376"/>
      <c r="D12" s="189"/>
      <c r="E12" s="377"/>
      <c r="F12" s="189"/>
      <c r="G12" s="189"/>
      <c r="H12" s="132"/>
      <c r="I12" s="132"/>
      <c r="J12" s="189"/>
      <c r="K12" s="378"/>
      <c r="L12" s="132"/>
      <c r="M12" s="189"/>
      <c r="N12" s="189"/>
      <c r="O12" s="18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379" customFormat="1" ht="15.75" customHeight="1" thickBot="1" thickTop="1">
      <c r="A13" s="132"/>
      <c r="B13" s="132"/>
      <c r="C13" s="380" t="s">
        <v>436</v>
      </c>
      <c r="D13" s="381" t="s">
        <v>532</v>
      </c>
      <c r="E13" s="381" t="s">
        <v>437</v>
      </c>
      <c r="F13" s="381" t="s">
        <v>438</v>
      </c>
      <c r="G13" s="381" t="s">
        <v>439</v>
      </c>
      <c r="H13" s="382" t="s">
        <v>164</v>
      </c>
      <c r="I13" s="383" t="s">
        <v>533</v>
      </c>
      <c r="J13" s="384"/>
      <c r="K13" s="384"/>
      <c r="L13" s="384"/>
      <c r="M13" s="384"/>
      <c r="N13" s="384"/>
      <c r="O13" s="385"/>
      <c r="P13" s="386"/>
      <c r="Q13" s="386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396" customFormat="1" ht="105" customHeight="1" thickBot="1">
      <c r="A14" s="132"/>
      <c r="B14" s="132"/>
      <c r="C14" s="387"/>
      <c r="D14" s="388"/>
      <c r="E14" s="388"/>
      <c r="F14" s="388"/>
      <c r="G14" s="388"/>
      <c r="H14" s="389"/>
      <c r="I14" s="390" t="s">
        <v>534</v>
      </c>
      <c r="J14" s="391" t="s">
        <v>535</v>
      </c>
      <c r="K14" s="391" t="s">
        <v>536</v>
      </c>
      <c r="L14" s="391" t="s">
        <v>537</v>
      </c>
      <c r="M14" s="391" t="s">
        <v>538</v>
      </c>
      <c r="N14" s="392" t="s">
        <v>539</v>
      </c>
      <c r="O14" s="393" t="s">
        <v>377</v>
      </c>
      <c r="P14" s="394" t="s">
        <v>540</v>
      </c>
      <c r="Q14" s="394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</row>
    <row r="15" spans="1:43" s="407" customFormat="1" ht="18.75" thickBot="1">
      <c r="A15" s="397"/>
      <c r="B15" s="397"/>
      <c r="C15" s="398" t="s">
        <v>277</v>
      </c>
      <c r="D15" s="399"/>
      <c r="E15" s="399"/>
      <c r="F15" s="399"/>
      <c r="G15" s="400"/>
      <c r="H15" s="401" t="s">
        <v>166</v>
      </c>
      <c r="I15" s="402">
        <f>SUM(I16+I121+I213+I228)</f>
        <v>526719049</v>
      </c>
      <c r="J15" s="402">
        <f>SUM(J235)</f>
        <v>44206180</v>
      </c>
      <c r="K15" s="403">
        <f>SUM(K235)</f>
        <v>0</v>
      </c>
      <c r="L15" s="402">
        <f>SUM(L235)</f>
        <v>1720000</v>
      </c>
      <c r="M15" s="402">
        <f>SUM(M235)</f>
        <v>1500000</v>
      </c>
      <c r="N15" s="404">
        <f>SUM(N235)</f>
        <v>0</v>
      </c>
      <c r="O15" s="404">
        <f>SUM(I15:N15)</f>
        <v>574145229</v>
      </c>
      <c r="P15" s="405"/>
      <c r="Q15" s="406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s="413" customFormat="1" ht="15.75" thickBot="1">
      <c r="A16" s="291"/>
      <c r="B16" s="291"/>
      <c r="C16" s="41"/>
      <c r="D16" s="78" t="s">
        <v>441</v>
      </c>
      <c r="E16" s="81"/>
      <c r="F16" s="78"/>
      <c r="G16" s="84"/>
      <c r="H16" s="79" t="s">
        <v>167</v>
      </c>
      <c r="I16" s="402">
        <f>SUM(I17+I88+I92+I106+I114)</f>
        <v>363483429</v>
      </c>
      <c r="J16" s="408"/>
      <c r="K16" s="409"/>
      <c r="L16" s="408"/>
      <c r="M16" s="408"/>
      <c r="N16" s="410"/>
      <c r="O16" s="404">
        <f>SUM(I16:N16)</f>
        <v>363483429</v>
      </c>
      <c r="P16" s="411">
        <f>1081477+3011234</f>
        <v>4092711</v>
      </c>
      <c r="Q16" s="412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s="420" customFormat="1" ht="15">
      <c r="A17" s="414"/>
      <c r="B17" s="414"/>
      <c r="C17" s="34"/>
      <c r="D17" s="12"/>
      <c r="E17" s="103" t="s">
        <v>442</v>
      </c>
      <c r="F17" s="103"/>
      <c r="G17" s="48"/>
      <c r="H17" s="104" t="s">
        <v>278</v>
      </c>
      <c r="I17" s="415">
        <f>SUM(I18+I19+I23+I25+I30+I34+I37+I46+I48+I50+I59+I62+I67+I70+I71+I72+I77+I78+I79+I82+I83+I84+I85+I87)</f>
        <v>315916242</v>
      </c>
      <c r="J17" s="415"/>
      <c r="K17" s="416"/>
      <c r="L17" s="415"/>
      <c r="M17" s="415"/>
      <c r="N17" s="415"/>
      <c r="O17" s="417">
        <f>SUM(O18:O87)</f>
        <v>315916242</v>
      </c>
      <c r="P17" s="418"/>
      <c r="Q17" s="419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spans="1:43" s="379" customFormat="1" ht="15">
      <c r="A18" s="132"/>
      <c r="B18" s="132"/>
      <c r="C18" s="35"/>
      <c r="D18" s="7"/>
      <c r="E18" s="30"/>
      <c r="F18" s="85" t="s">
        <v>442</v>
      </c>
      <c r="G18" s="40"/>
      <c r="H18" s="86" t="s">
        <v>279</v>
      </c>
      <c r="I18" s="421">
        <v>75908640</v>
      </c>
      <c r="J18" s="421"/>
      <c r="K18" s="422"/>
      <c r="L18" s="421"/>
      <c r="M18" s="421"/>
      <c r="N18" s="421"/>
      <c r="O18" s="423">
        <v>75908640</v>
      </c>
      <c r="P18" s="424"/>
      <c r="Q18" s="425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379" customFormat="1" ht="15">
      <c r="A19" s="132"/>
      <c r="B19" s="132"/>
      <c r="C19" s="35"/>
      <c r="D19" s="7"/>
      <c r="E19" s="30"/>
      <c r="F19" s="7" t="s">
        <v>443</v>
      </c>
      <c r="G19" s="30"/>
      <c r="H19" s="5" t="s">
        <v>280</v>
      </c>
      <c r="I19" s="426">
        <f>SUM(I20+I21+I22)</f>
        <v>7242456</v>
      </c>
      <c r="J19" s="426"/>
      <c r="K19" s="427"/>
      <c r="L19" s="426"/>
      <c r="M19" s="426"/>
      <c r="N19" s="426"/>
      <c r="O19" s="428">
        <v>7242456</v>
      </c>
      <c r="P19" s="424"/>
      <c r="Q19" s="425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s="379" customFormat="1" ht="15">
      <c r="A20" s="132"/>
      <c r="B20" s="132"/>
      <c r="C20" s="35"/>
      <c r="D20" s="7"/>
      <c r="E20" s="30"/>
      <c r="F20" s="7"/>
      <c r="G20" s="30" t="s">
        <v>442</v>
      </c>
      <c r="H20" s="5" t="s">
        <v>168</v>
      </c>
      <c r="I20" s="426"/>
      <c r="J20" s="426"/>
      <c r="K20" s="427"/>
      <c r="L20" s="426"/>
      <c r="M20" s="426"/>
      <c r="N20" s="426"/>
      <c r="O20" s="428"/>
      <c r="P20" s="424"/>
      <c r="Q20" s="42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s="379" customFormat="1" ht="15">
      <c r="A21" s="132"/>
      <c r="B21" s="132"/>
      <c r="C21" s="35"/>
      <c r="D21" s="7"/>
      <c r="E21" s="30"/>
      <c r="F21" s="7"/>
      <c r="G21" s="30" t="s">
        <v>443</v>
      </c>
      <c r="H21" s="5" t="s">
        <v>403</v>
      </c>
      <c r="I21" s="426">
        <v>7242456</v>
      </c>
      <c r="J21" s="426"/>
      <c r="K21" s="427"/>
      <c r="L21" s="426"/>
      <c r="M21" s="426"/>
      <c r="N21" s="426"/>
      <c r="O21" s="428"/>
      <c r="P21" s="424"/>
      <c r="Q21" s="425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s="379" customFormat="1" ht="15">
      <c r="A22" s="132"/>
      <c r="B22" s="132"/>
      <c r="C22" s="35"/>
      <c r="D22" s="7"/>
      <c r="E22" s="83"/>
      <c r="F22" s="85"/>
      <c r="G22" s="40" t="s">
        <v>444</v>
      </c>
      <c r="H22" s="86" t="s">
        <v>281</v>
      </c>
      <c r="I22" s="421"/>
      <c r="J22" s="421"/>
      <c r="K22" s="422"/>
      <c r="L22" s="421"/>
      <c r="M22" s="421"/>
      <c r="N22" s="421"/>
      <c r="O22" s="423"/>
      <c r="P22" s="424"/>
      <c r="Q22" s="425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s="379" customFormat="1" ht="15">
      <c r="A23" s="132"/>
      <c r="B23" s="132"/>
      <c r="C23" s="35"/>
      <c r="D23" s="7"/>
      <c r="E23" s="30"/>
      <c r="F23" s="7" t="s">
        <v>444</v>
      </c>
      <c r="G23" s="30"/>
      <c r="H23" s="5" t="s">
        <v>282</v>
      </c>
      <c r="I23" s="426"/>
      <c r="J23" s="426"/>
      <c r="K23" s="427"/>
      <c r="L23" s="426"/>
      <c r="M23" s="426"/>
      <c r="N23" s="426"/>
      <c r="O23" s="428"/>
      <c r="P23" s="424"/>
      <c r="Q23" s="425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s="379" customFormat="1" ht="15">
      <c r="A24" s="132"/>
      <c r="B24" s="132"/>
      <c r="C24" s="35"/>
      <c r="D24" s="7"/>
      <c r="E24" s="30"/>
      <c r="F24" s="85"/>
      <c r="G24" s="40" t="s">
        <v>442</v>
      </c>
      <c r="H24" s="86" t="s">
        <v>200</v>
      </c>
      <c r="I24" s="421"/>
      <c r="J24" s="421"/>
      <c r="K24" s="422"/>
      <c r="L24" s="421"/>
      <c r="M24" s="421"/>
      <c r="N24" s="421"/>
      <c r="O24" s="423"/>
      <c r="P24" s="424"/>
      <c r="Q24" s="42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s="379" customFormat="1" ht="15">
      <c r="A25" s="132"/>
      <c r="B25" s="132"/>
      <c r="C25" s="35"/>
      <c r="D25" s="7"/>
      <c r="E25" s="30"/>
      <c r="F25" s="7" t="s">
        <v>445</v>
      </c>
      <c r="G25" s="30"/>
      <c r="H25" s="5" t="s">
        <v>169</v>
      </c>
      <c r="I25" s="426">
        <f>SUM(I26+I27+I28+I29)</f>
        <v>27473940</v>
      </c>
      <c r="J25" s="426"/>
      <c r="K25" s="427"/>
      <c r="L25" s="426"/>
      <c r="M25" s="426"/>
      <c r="N25" s="426"/>
      <c r="O25" s="428">
        <f>SUM(I25:N25)</f>
        <v>27473940</v>
      </c>
      <c r="P25" s="424"/>
      <c r="Q25" s="42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379" customFormat="1" ht="15">
      <c r="A26" s="132"/>
      <c r="B26" s="132"/>
      <c r="C26" s="35"/>
      <c r="D26" s="7"/>
      <c r="E26" s="30"/>
      <c r="F26" s="7"/>
      <c r="G26" s="30" t="s">
        <v>442</v>
      </c>
      <c r="H26" s="5" t="s">
        <v>170</v>
      </c>
      <c r="I26" s="426">
        <v>26568036</v>
      </c>
      <c r="J26" s="426"/>
      <c r="K26" s="427"/>
      <c r="L26" s="426"/>
      <c r="M26" s="426"/>
      <c r="N26" s="426"/>
      <c r="O26" s="428"/>
      <c r="P26" s="424"/>
      <c r="Q26" s="425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379" customFormat="1" ht="15">
      <c r="A27" s="132"/>
      <c r="B27" s="132"/>
      <c r="C27" s="35"/>
      <c r="D27" s="7"/>
      <c r="E27" s="30"/>
      <c r="F27" s="7"/>
      <c r="G27" s="30" t="s">
        <v>171</v>
      </c>
      <c r="H27" s="5" t="s">
        <v>172</v>
      </c>
      <c r="I27" s="426">
        <v>905904</v>
      </c>
      <c r="J27" s="426"/>
      <c r="K27" s="427"/>
      <c r="L27" s="426"/>
      <c r="M27" s="426"/>
      <c r="N27" s="426"/>
      <c r="O27" s="428"/>
      <c r="P27" s="424"/>
      <c r="Q27" s="425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379" customFormat="1" ht="15">
      <c r="A28" s="132"/>
      <c r="B28" s="132"/>
      <c r="C28" s="35"/>
      <c r="D28" s="7"/>
      <c r="E28" s="30"/>
      <c r="F28" s="7"/>
      <c r="G28" s="30" t="s">
        <v>444</v>
      </c>
      <c r="H28" s="5" t="s">
        <v>173</v>
      </c>
      <c r="I28" s="426"/>
      <c r="J28" s="426"/>
      <c r="K28" s="427"/>
      <c r="L28" s="426"/>
      <c r="M28" s="426"/>
      <c r="N28" s="426"/>
      <c r="O28" s="428"/>
      <c r="P28" s="424"/>
      <c r="Q28" s="425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379" customFormat="1" ht="15">
      <c r="A29" s="132"/>
      <c r="B29" s="132"/>
      <c r="C29" s="35"/>
      <c r="D29" s="7"/>
      <c r="E29" s="30"/>
      <c r="F29" s="85"/>
      <c r="G29" s="40" t="s">
        <v>445</v>
      </c>
      <c r="H29" s="86" t="s">
        <v>174</v>
      </c>
      <c r="I29" s="421"/>
      <c r="J29" s="421"/>
      <c r="K29" s="422"/>
      <c r="L29" s="421"/>
      <c r="M29" s="421"/>
      <c r="N29" s="421"/>
      <c r="O29" s="423"/>
      <c r="P29" s="424"/>
      <c r="Q29" s="425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379" customFormat="1" ht="15">
      <c r="A30" s="132"/>
      <c r="B30" s="132"/>
      <c r="C30" s="35"/>
      <c r="D30" s="7"/>
      <c r="E30" s="30"/>
      <c r="F30" s="7" t="s">
        <v>448</v>
      </c>
      <c r="G30" s="30"/>
      <c r="H30" s="5" t="s">
        <v>175</v>
      </c>
      <c r="I30" s="426">
        <f>SUM(I31+I32+I33)</f>
        <v>85749174</v>
      </c>
      <c r="J30" s="426"/>
      <c r="K30" s="427"/>
      <c r="L30" s="426"/>
      <c r="M30" s="426"/>
      <c r="N30" s="426"/>
      <c r="O30" s="428">
        <f>SUM(I30:N30)</f>
        <v>85749174</v>
      </c>
      <c r="P30" s="424"/>
      <c r="Q30" s="425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s="379" customFormat="1" ht="15">
      <c r="A31" s="132"/>
      <c r="B31" s="132"/>
      <c r="C31" s="35"/>
      <c r="D31" s="7"/>
      <c r="E31" s="30"/>
      <c r="F31" s="7"/>
      <c r="G31" s="30" t="s">
        <v>442</v>
      </c>
      <c r="H31" s="5" t="s">
        <v>176</v>
      </c>
      <c r="I31" s="426">
        <v>85749174</v>
      </c>
      <c r="J31" s="426"/>
      <c r="K31" s="427"/>
      <c r="L31" s="426"/>
      <c r="M31" s="426"/>
      <c r="N31" s="426"/>
      <c r="O31" s="428"/>
      <c r="P31" s="424"/>
      <c r="Q31" s="42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s="379" customFormat="1" ht="15">
      <c r="A32" s="132"/>
      <c r="B32" s="132"/>
      <c r="C32" s="35"/>
      <c r="D32" s="7"/>
      <c r="E32" s="30"/>
      <c r="F32" s="7"/>
      <c r="G32" s="30" t="s">
        <v>443</v>
      </c>
      <c r="H32" s="5" t="s">
        <v>177</v>
      </c>
      <c r="I32" s="426"/>
      <c r="J32" s="426"/>
      <c r="K32" s="427"/>
      <c r="L32" s="426"/>
      <c r="M32" s="426"/>
      <c r="N32" s="426"/>
      <c r="O32" s="428"/>
      <c r="P32" s="424"/>
      <c r="Q32" s="425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s="379" customFormat="1" ht="15">
      <c r="A33" s="132"/>
      <c r="B33" s="132"/>
      <c r="C33" s="35"/>
      <c r="D33" s="7"/>
      <c r="E33" s="30"/>
      <c r="F33" s="85"/>
      <c r="G33" s="40" t="s">
        <v>444</v>
      </c>
      <c r="H33" s="86" t="s">
        <v>178</v>
      </c>
      <c r="I33" s="421"/>
      <c r="J33" s="421"/>
      <c r="K33" s="422"/>
      <c r="L33" s="421"/>
      <c r="M33" s="421"/>
      <c r="N33" s="421"/>
      <c r="O33" s="423"/>
      <c r="P33" s="424"/>
      <c r="Q33" s="42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379" customFormat="1" ht="15">
      <c r="A34" s="132"/>
      <c r="B34" s="132"/>
      <c r="C34" s="35"/>
      <c r="D34" s="7"/>
      <c r="E34" s="30"/>
      <c r="F34" s="7" t="s">
        <v>449</v>
      </c>
      <c r="G34" s="30"/>
      <c r="H34" s="5" t="s">
        <v>283</v>
      </c>
      <c r="I34" s="426"/>
      <c r="J34" s="426"/>
      <c r="K34" s="427"/>
      <c r="L34" s="426"/>
      <c r="M34" s="426"/>
      <c r="N34" s="426"/>
      <c r="O34" s="428"/>
      <c r="P34" s="424"/>
      <c r="Q34" s="425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379" customFormat="1" ht="15">
      <c r="A35" s="132"/>
      <c r="B35" s="132"/>
      <c r="C35" s="35"/>
      <c r="D35" s="7"/>
      <c r="E35" s="30"/>
      <c r="F35" s="7"/>
      <c r="G35" s="30" t="s">
        <v>442</v>
      </c>
      <c r="H35" s="5" t="s">
        <v>179</v>
      </c>
      <c r="I35" s="426"/>
      <c r="J35" s="426"/>
      <c r="K35" s="427"/>
      <c r="L35" s="426"/>
      <c r="M35" s="426"/>
      <c r="N35" s="426"/>
      <c r="O35" s="428"/>
      <c r="P35" s="424"/>
      <c r="Q35" s="425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s="379" customFormat="1" ht="15">
      <c r="A36" s="132"/>
      <c r="B36" s="132"/>
      <c r="C36" s="35"/>
      <c r="D36" s="7"/>
      <c r="E36" s="30"/>
      <c r="F36" s="85"/>
      <c r="G36" s="85" t="s">
        <v>443</v>
      </c>
      <c r="H36" s="86" t="s">
        <v>180</v>
      </c>
      <c r="I36" s="421"/>
      <c r="J36" s="421"/>
      <c r="K36" s="422"/>
      <c r="L36" s="421"/>
      <c r="M36" s="421"/>
      <c r="N36" s="421"/>
      <c r="O36" s="423"/>
      <c r="P36" s="424"/>
      <c r="Q36" s="425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s="379" customFormat="1" ht="15">
      <c r="A37" s="132"/>
      <c r="B37" s="132"/>
      <c r="C37" s="35"/>
      <c r="D37" s="7"/>
      <c r="E37" s="30"/>
      <c r="F37" s="7" t="s">
        <v>450</v>
      </c>
      <c r="G37" s="30"/>
      <c r="H37" s="5" t="s">
        <v>284</v>
      </c>
      <c r="I37" s="426">
        <f>SUM(I38+I39+I40+I41+I42+I43+I44+I45)</f>
        <v>28687014</v>
      </c>
      <c r="J37" s="426"/>
      <c r="K37" s="427"/>
      <c r="L37" s="426"/>
      <c r="M37" s="426"/>
      <c r="N37" s="426"/>
      <c r="O37" s="428">
        <f>SUM(I37:N37)</f>
        <v>28687014</v>
      </c>
      <c r="P37" s="424"/>
      <c r="Q37" s="425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s="379" customFormat="1" ht="15">
      <c r="A38" s="132"/>
      <c r="B38" s="132"/>
      <c r="C38" s="35"/>
      <c r="D38" s="7"/>
      <c r="E38" s="30"/>
      <c r="F38" s="7"/>
      <c r="G38" s="30" t="s">
        <v>442</v>
      </c>
      <c r="H38" s="5" t="s">
        <v>192</v>
      </c>
      <c r="I38" s="426"/>
      <c r="J38" s="426"/>
      <c r="K38" s="427"/>
      <c r="L38" s="426"/>
      <c r="M38" s="426"/>
      <c r="N38" s="426"/>
      <c r="O38" s="428"/>
      <c r="P38" s="424"/>
      <c r="Q38" s="425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379" customFormat="1" ht="15">
      <c r="A39" s="132"/>
      <c r="B39" s="132"/>
      <c r="C39" s="35"/>
      <c r="D39" s="7"/>
      <c r="E39" s="30"/>
      <c r="F39" s="7"/>
      <c r="G39" s="30" t="s">
        <v>443</v>
      </c>
      <c r="H39" s="5" t="s">
        <v>191</v>
      </c>
      <c r="I39" s="426"/>
      <c r="J39" s="426"/>
      <c r="K39" s="427"/>
      <c r="L39" s="426"/>
      <c r="M39" s="426"/>
      <c r="N39" s="426"/>
      <c r="O39" s="428"/>
      <c r="P39" s="424"/>
      <c r="Q39" s="42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s="379" customFormat="1" ht="15">
      <c r="A40" s="132"/>
      <c r="B40" s="132"/>
      <c r="C40" s="35"/>
      <c r="D40" s="7"/>
      <c r="E40" s="30"/>
      <c r="F40" s="7"/>
      <c r="G40" s="30" t="s">
        <v>444</v>
      </c>
      <c r="H40" s="5" t="s">
        <v>181</v>
      </c>
      <c r="I40" s="426"/>
      <c r="J40" s="426"/>
      <c r="K40" s="427"/>
      <c r="L40" s="426"/>
      <c r="M40" s="426"/>
      <c r="N40" s="426"/>
      <c r="O40" s="428"/>
      <c r="P40" s="424"/>
      <c r="Q40" s="425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379" customFormat="1" ht="15">
      <c r="A41" s="132"/>
      <c r="B41" s="132"/>
      <c r="C41" s="35"/>
      <c r="D41" s="7"/>
      <c r="E41" s="30"/>
      <c r="F41" s="7"/>
      <c r="G41" s="30" t="s">
        <v>445</v>
      </c>
      <c r="H41" s="5" t="s">
        <v>182</v>
      </c>
      <c r="I41" s="426"/>
      <c r="J41" s="426"/>
      <c r="K41" s="427"/>
      <c r="L41" s="426"/>
      <c r="M41" s="426"/>
      <c r="N41" s="426"/>
      <c r="O41" s="428"/>
      <c r="P41" s="424"/>
      <c r="Q41" s="42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379" customFormat="1" ht="15">
      <c r="A42" s="132"/>
      <c r="B42" s="132"/>
      <c r="C42" s="35"/>
      <c r="D42" s="7"/>
      <c r="E42" s="30"/>
      <c r="F42" s="7"/>
      <c r="G42" s="30" t="s">
        <v>446</v>
      </c>
      <c r="H42" s="5" t="s">
        <v>183</v>
      </c>
      <c r="I42" s="426">
        <v>12878334</v>
      </c>
      <c r="J42" s="426"/>
      <c r="K42" s="427"/>
      <c r="L42" s="426"/>
      <c r="M42" s="426"/>
      <c r="N42" s="426"/>
      <c r="O42" s="428"/>
      <c r="P42" s="424"/>
      <c r="Q42" s="42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379" customFormat="1" ht="15">
      <c r="A43" s="132"/>
      <c r="B43" s="132"/>
      <c r="C43" s="35"/>
      <c r="D43" s="7"/>
      <c r="E43" s="30"/>
      <c r="F43" s="7"/>
      <c r="G43" s="30" t="s">
        <v>447</v>
      </c>
      <c r="H43" s="5" t="s">
        <v>184</v>
      </c>
      <c r="I43" s="426"/>
      <c r="J43" s="426"/>
      <c r="K43" s="427"/>
      <c r="L43" s="426"/>
      <c r="M43" s="426"/>
      <c r="N43" s="426"/>
      <c r="O43" s="428"/>
      <c r="P43" s="424"/>
      <c r="Q43" s="425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s="379" customFormat="1" ht="15">
      <c r="A44" s="132"/>
      <c r="B44" s="132"/>
      <c r="C44" s="35"/>
      <c r="D44" s="7"/>
      <c r="E44" s="30"/>
      <c r="F44" s="7"/>
      <c r="G44" s="30" t="s">
        <v>448</v>
      </c>
      <c r="H44" s="5" t="s">
        <v>190</v>
      </c>
      <c r="I44" s="426"/>
      <c r="J44" s="426"/>
      <c r="K44" s="427"/>
      <c r="L44" s="426"/>
      <c r="M44" s="426"/>
      <c r="N44" s="426"/>
      <c r="O44" s="428"/>
      <c r="P44" s="424"/>
      <c r="Q44" s="425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379" customFormat="1" ht="15">
      <c r="A45" s="132"/>
      <c r="B45" s="132"/>
      <c r="C45" s="35"/>
      <c r="D45" s="7"/>
      <c r="E45" s="7"/>
      <c r="F45" s="85"/>
      <c r="G45" s="40" t="s">
        <v>9</v>
      </c>
      <c r="H45" s="86" t="s">
        <v>185</v>
      </c>
      <c r="I45" s="421">
        <v>15808680</v>
      </c>
      <c r="J45" s="421"/>
      <c r="K45" s="422"/>
      <c r="L45" s="421"/>
      <c r="M45" s="421"/>
      <c r="N45" s="421"/>
      <c r="O45" s="423"/>
      <c r="P45" s="424"/>
      <c r="Q45" s="42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s="379" customFormat="1" ht="15">
      <c r="A46" s="132"/>
      <c r="B46" s="132"/>
      <c r="C46" s="35"/>
      <c r="D46" s="7"/>
      <c r="E46" s="83"/>
      <c r="F46" s="7" t="s">
        <v>451</v>
      </c>
      <c r="G46" s="30"/>
      <c r="H46" s="5" t="s">
        <v>285</v>
      </c>
      <c r="I46" s="426">
        <f>SUM(I47)</f>
        <v>120570</v>
      </c>
      <c r="J46" s="426"/>
      <c r="K46" s="427"/>
      <c r="L46" s="426"/>
      <c r="M46" s="426"/>
      <c r="N46" s="426"/>
      <c r="O46" s="428">
        <f>SUM(I46:N46)</f>
        <v>120570</v>
      </c>
      <c r="P46" s="424"/>
      <c r="Q46" s="42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s="379" customFormat="1" ht="15">
      <c r="A47" s="132"/>
      <c r="B47" s="132"/>
      <c r="C47" s="35"/>
      <c r="D47" s="7"/>
      <c r="E47" s="82"/>
      <c r="F47" s="85"/>
      <c r="G47" s="40" t="s">
        <v>442</v>
      </c>
      <c r="H47" s="86" t="s">
        <v>189</v>
      </c>
      <c r="I47" s="421">
        <v>120570</v>
      </c>
      <c r="J47" s="421"/>
      <c r="K47" s="422"/>
      <c r="L47" s="421"/>
      <c r="M47" s="421"/>
      <c r="N47" s="421"/>
      <c r="O47" s="423"/>
      <c r="P47" s="424"/>
      <c r="Q47" s="425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s="379" customFormat="1" ht="15">
      <c r="A48" s="132"/>
      <c r="B48" s="132"/>
      <c r="C48" s="35"/>
      <c r="D48" s="7"/>
      <c r="E48" s="30"/>
      <c r="F48" s="7" t="s">
        <v>452</v>
      </c>
      <c r="G48" s="30"/>
      <c r="H48" s="93" t="s">
        <v>286</v>
      </c>
      <c r="I48" s="426"/>
      <c r="J48" s="426"/>
      <c r="K48" s="427"/>
      <c r="L48" s="426"/>
      <c r="M48" s="426"/>
      <c r="N48" s="426"/>
      <c r="O48" s="428"/>
      <c r="P48" s="424"/>
      <c r="Q48" s="425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s="379" customFormat="1" ht="15">
      <c r="A49" s="132"/>
      <c r="B49" s="132"/>
      <c r="C49" s="35"/>
      <c r="D49" s="7"/>
      <c r="E49" s="82"/>
      <c r="F49" s="85"/>
      <c r="G49" s="89" t="s">
        <v>442</v>
      </c>
      <c r="H49" s="86" t="s">
        <v>199</v>
      </c>
      <c r="I49" s="421"/>
      <c r="J49" s="421"/>
      <c r="K49" s="422"/>
      <c r="L49" s="421"/>
      <c r="M49" s="421"/>
      <c r="N49" s="421"/>
      <c r="O49" s="423"/>
      <c r="P49" s="424"/>
      <c r="Q49" s="425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s="379" customFormat="1" ht="15">
      <c r="A50" s="132"/>
      <c r="B50" s="132"/>
      <c r="C50" s="35"/>
      <c r="D50" s="7"/>
      <c r="E50" s="30"/>
      <c r="F50" s="7" t="s">
        <v>455</v>
      </c>
      <c r="G50" s="30"/>
      <c r="H50" s="5" t="s">
        <v>287</v>
      </c>
      <c r="I50" s="426">
        <f>SUM(I51+I52+I53+I54+I55+I56+I57+I58)</f>
        <v>73086288</v>
      </c>
      <c r="J50" s="426"/>
      <c r="K50" s="427"/>
      <c r="L50" s="426"/>
      <c r="M50" s="426"/>
      <c r="N50" s="426"/>
      <c r="O50" s="428">
        <f>SUM(I50:N50)</f>
        <v>73086288</v>
      </c>
      <c r="P50" s="424"/>
      <c r="Q50" s="425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s="379" customFormat="1" ht="15">
      <c r="A51" s="132"/>
      <c r="B51" s="132"/>
      <c r="C51" s="35"/>
      <c r="D51" s="7"/>
      <c r="E51" s="30"/>
      <c r="F51" s="7"/>
      <c r="G51" s="30" t="s">
        <v>442</v>
      </c>
      <c r="H51" s="5" t="s">
        <v>288</v>
      </c>
      <c r="I51" s="426">
        <v>51255456</v>
      </c>
      <c r="J51" s="426"/>
      <c r="K51" s="427"/>
      <c r="L51" s="429"/>
      <c r="M51" s="426"/>
      <c r="N51" s="426"/>
      <c r="O51" s="428"/>
      <c r="P51" s="424"/>
      <c r="Q51" s="425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s="379" customFormat="1" ht="15">
      <c r="A52" s="132"/>
      <c r="B52" s="132"/>
      <c r="C52" s="35"/>
      <c r="D52" s="7"/>
      <c r="E52" s="30"/>
      <c r="F52" s="7"/>
      <c r="G52" s="30" t="s">
        <v>443</v>
      </c>
      <c r="H52" s="80" t="s">
        <v>187</v>
      </c>
      <c r="I52" s="429">
        <v>6210864</v>
      </c>
      <c r="J52" s="426"/>
      <c r="K52" s="427"/>
      <c r="L52" s="429"/>
      <c r="M52" s="426"/>
      <c r="N52" s="426"/>
      <c r="O52" s="428"/>
      <c r="P52" s="424"/>
      <c r="Q52" s="425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s="379" customFormat="1" ht="15">
      <c r="A53" s="132"/>
      <c r="B53" s="132"/>
      <c r="C53" s="35"/>
      <c r="D53" s="7"/>
      <c r="E53" s="30"/>
      <c r="F53" s="7"/>
      <c r="G53" s="30" t="s">
        <v>444</v>
      </c>
      <c r="H53" s="80" t="s">
        <v>186</v>
      </c>
      <c r="I53" s="429">
        <v>15619968</v>
      </c>
      <c r="J53" s="426"/>
      <c r="K53" s="427"/>
      <c r="L53" s="429"/>
      <c r="M53" s="426"/>
      <c r="N53" s="426"/>
      <c r="O53" s="428"/>
      <c r="P53" s="424"/>
      <c r="Q53" s="425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s="379" customFormat="1" ht="15">
      <c r="A54" s="132"/>
      <c r="B54" s="132"/>
      <c r="C54" s="35"/>
      <c r="D54" s="7"/>
      <c r="E54" s="30"/>
      <c r="F54" s="7"/>
      <c r="G54" s="30" t="s">
        <v>445</v>
      </c>
      <c r="H54" s="80" t="s">
        <v>188</v>
      </c>
      <c r="I54" s="429"/>
      <c r="J54" s="429"/>
      <c r="K54" s="427"/>
      <c r="L54" s="429"/>
      <c r="M54" s="426"/>
      <c r="N54" s="426"/>
      <c r="O54" s="428"/>
      <c r="P54" s="424"/>
      <c r="Q54" s="425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s="379" customFormat="1" ht="15">
      <c r="A55" s="132"/>
      <c r="B55" s="132"/>
      <c r="C55" s="35"/>
      <c r="D55" s="7"/>
      <c r="E55" s="30"/>
      <c r="F55" s="7"/>
      <c r="G55" s="30" t="s">
        <v>446</v>
      </c>
      <c r="H55" s="80" t="s">
        <v>193</v>
      </c>
      <c r="I55" s="429"/>
      <c r="J55" s="426"/>
      <c r="K55" s="427"/>
      <c r="L55" s="429"/>
      <c r="M55" s="426"/>
      <c r="N55" s="426"/>
      <c r="O55" s="428"/>
      <c r="P55" s="424"/>
      <c r="Q55" s="425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s="379" customFormat="1" ht="15">
      <c r="A56" s="132"/>
      <c r="B56" s="132"/>
      <c r="C56" s="35"/>
      <c r="D56" s="7"/>
      <c r="E56" s="30"/>
      <c r="F56" s="7"/>
      <c r="G56" s="30" t="s">
        <v>447</v>
      </c>
      <c r="H56" s="80" t="s">
        <v>194</v>
      </c>
      <c r="I56" s="429"/>
      <c r="J56" s="426"/>
      <c r="K56" s="427"/>
      <c r="L56" s="429"/>
      <c r="M56" s="426"/>
      <c r="N56" s="426"/>
      <c r="O56" s="428"/>
      <c r="P56" s="424"/>
      <c r="Q56" s="425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s="379" customFormat="1" ht="15">
      <c r="A57" s="132"/>
      <c r="B57" s="132"/>
      <c r="C57" s="35"/>
      <c r="D57" s="7"/>
      <c r="E57" s="30"/>
      <c r="F57" s="7"/>
      <c r="G57" s="30" t="s">
        <v>448</v>
      </c>
      <c r="H57" s="80" t="s">
        <v>195</v>
      </c>
      <c r="I57" s="429"/>
      <c r="J57" s="426"/>
      <c r="K57" s="427"/>
      <c r="L57" s="429"/>
      <c r="M57" s="426"/>
      <c r="N57" s="426"/>
      <c r="O57" s="428"/>
      <c r="P57" s="424"/>
      <c r="Q57" s="425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s="379" customFormat="1" ht="15">
      <c r="A58" s="132"/>
      <c r="B58" s="132"/>
      <c r="C58" s="35"/>
      <c r="D58" s="7"/>
      <c r="E58" s="30"/>
      <c r="F58" s="85"/>
      <c r="G58" s="91" t="s">
        <v>9</v>
      </c>
      <c r="H58" s="87" t="s">
        <v>196</v>
      </c>
      <c r="I58" s="429"/>
      <c r="J58" s="426"/>
      <c r="K58" s="422"/>
      <c r="L58" s="430"/>
      <c r="M58" s="421"/>
      <c r="N58" s="421"/>
      <c r="O58" s="423"/>
      <c r="P58" s="424"/>
      <c r="Q58" s="425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s="379" customFormat="1" ht="15">
      <c r="A59" s="132"/>
      <c r="B59" s="132"/>
      <c r="C59" s="35"/>
      <c r="D59" s="7"/>
      <c r="E59" s="30"/>
      <c r="F59" s="7" t="s">
        <v>456</v>
      </c>
      <c r="G59" s="30"/>
      <c r="H59" s="80" t="s">
        <v>289</v>
      </c>
      <c r="I59" s="431">
        <f>SUM(I60+I61)</f>
        <v>14639748</v>
      </c>
      <c r="J59" s="432"/>
      <c r="K59" s="433"/>
      <c r="L59" s="431"/>
      <c r="M59" s="432"/>
      <c r="N59" s="432"/>
      <c r="O59" s="434">
        <f>SUM(I59:N59)</f>
        <v>14639748</v>
      </c>
      <c r="P59" s="424"/>
      <c r="Q59" s="425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s="379" customFormat="1" ht="15">
      <c r="A60" s="132"/>
      <c r="B60" s="132"/>
      <c r="C60" s="35"/>
      <c r="D60" s="7"/>
      <c r="E60" s="30"/>
      <c r="F60" s="7"/>
      <c r="G60" s="30" t="s">
        <v>442</v>
      </c>
      <c r="H60" s="80" t="s">
        <v>197</v>
      </c>
      <c r="I60" s="429">
        <v>14639748</v>
      </c>
      <c r="J60" s="426"/>
      <c r="K60" s="427"/>
      <c r="L60" s="429"/>
      <c r="M60" s="426"/>
      <c r="N60" s="426"/>
      <c r="O60" s="428"/>
      <c r="P60" s="424"/>
      <c r="Q60" s="425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s="379" customFormat="1" ht="15">
      <c r="A61" s="132"/>
      <c r="B61" s="132"/>
      <c r="C61" s="35"/>
      <c r="D61" s="7"/>
      <c r="E61" s="7"/>
      <c r="F61" s="85"/>
      <c r="G61" s="85" t="s">
        <v>9</v>
      </c>
      <c r="H61" s="87" t="s">
        <v>198</v>
      </c>
      <c r="I61" s="430"/>
      <c r="J61" s="421"/>
      <c r="K61" s="422"/>
      <c r="L61" s="430"/>
      <c r="M61" s="421"/>
      <c r="N61" s="421"/>
      <c r="O61" s="423"/>
      <c r="P61" s="424"/>
      <c r="Q61" s="425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s="379" customFormat="1" ht="15">
      <c r="A62" s="132"/>
      <c r="B62" s="132"/>
      <c r="C62" s="35"/>
      <c r="D62" s="7"/>
      <c r="E62" s="30"/>
      <c r="F62" s="7" t="s">
        <v>290</v>
      </c>
      <c r="G62" s="30"/>
      <c r="H62" s="80" t="s">
        <v>291</v>
      </c>
      <c r="I62" s="429">
        <f>SUM(I63+I64+I65+I66)</f>
        <v>3008412</v>
      </c>
      <c r="J62" s="426"/>
      <c r="K62" s="427"/>
      <c r="L62" s="429"/>
      <c r="M62" s="426"/>
      <c r="N62" s="426"/>
      <c r="O62" s="428">
        <f>SUM(I62:N62)</f>
        <v>3008412</v>
      </c>
      <c r="P62" s="424"/>
      <c r="Q62" s="425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s="379" customFormat="1" ht="15">
      <c r="A63" s="132"/>
      <c r="B63" s="132"/>
      <c r="C63" s="35"/>
      <c r="D63" s="7"/>
      <c r="E63" s="30"/>
      <c r="F63" s="7"/>
      <c r="G63" s="30" t="s">
        <v>442</v>
      </c>
      <c r="H63" s="80" t="s">
        <v>201</v>
      </c>
      <c r="I63" s="429">
        <v>3008412</v>
      </c>
      <c r="J63" s="426"/>
      <c r="K63" s="427"/>
      <c r="L63" s="429"/>
      <c r="M63" s="426"/>
      <c r="N63" s="426"/>
      <c r="O63" s="428"/>
      <c r="P63" s="424"/>
      <c r="Q63" s="425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s="379" customFormat="1" ht="15">
      <c r="A64" s="132"/>
      <c r="B64" s="132"/>
      <c r="C64" s="35"/>
      <c r="D64" s="7"/>
      <c r="E64" s="30"/>
      <c r="F64" s="7"/>
      <c r="G64" s="30" t="s">
        <v>443</v>
      </c>
      <c r="H64" s="5" t="s">
        <v>202</v>
      </c>
      <c r="I64" s="426"/>
      <c r="J64" s="426"/>
      <c r="K64" s="427"/>
      <c r="L64" s="426"/>
      <c r="M64" s="426"/>
      <c r="N64" s="426"/>
      <c r="O64" s="428"/>
      <c r="P64" s="424"/>
      <c r="Q64" s="425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s="379" customFormat="1" ht="15">
      <c r="A65" s="132"/>
      <c r="B65" s="132"/>
      <c r="C65" s="35"/>
      <c r="D65" s="7"/>
      <c r="E65" s="30"/>
      <c r="F65" s="7"/>
      <c r="G65" s="30" t="s">
        <v>444</v>
      </c>
      <c r="H65" s="5" t="s">
        <v>203</v>
      </c>
      <c r="I65" s="426"/>
      <c r="J65" s="426"/>
      <c r="K65" s="427"/>
      <c r="L65" s="426"/>
      <c r="M65" s="426"/>
      <c r="N65" s="426"/>
      <c r="O65" s="428"/>
      <c r="P65" s="424"/>
      <c r="Q65" s="425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s="379" customFormat="1" ht="15">
      <c r="A66" s="132"/>
      <c r="B66" s="132"/>
      <c r="C66" s="35"/>
      <c r="D66" s="7"/>
      <c r="E66" s="30"/>
      <c r="F66" s="85"/>
      <c r="G66" s="40" t="s">
        <v>445</v>
      </c>
      <c r="H66" s="86" t="s">
        <v>204</v>
      </c>
      <c r="I66" s="421"/>
      <c r="J66" s="421"/>
      <c r="K66" s="422"/>
      <c r="L66" s="421"/>
      <c r="M66" s="421"/>
      <c r="N66" s="421"/>
      <c r="O66" s="423"/>
      <c r="P66" s="424"/>
      <c r="Q66" s="425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s="379" customFormat="1" ht="15">
      <c r="A67" s="132"/>
      <c r="B67" s="132"/>
      <c r="C67" s="35"/>
      <c r="D67" s="7"/>
      <c r="E67" s="30"/>
      <c r="F67" s="7" t="s">
        <v>386</v>
      </c>
      <c r="G67" s="30"/>
      <c r="H67" s="80" t="s">
        <v>206</v>
      </c>
      <c r="I67" s="431"/>
      <c r="J67" s="426"/>
      <c r="K67" s="427"/>
      <c r="L67" s="426"/>
      <c r="M67" s="426"/>
      <c r="N67" s="426"/>
      <c r="O67" s="428"/>
      <c r="P67" s="424"/>
      <c r="Q67" s="425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s="379" customFormat="1" ht="15">
      <c r="A68" s="132"/>
      <c r="B68" s="132"/>
      <c r="C68" s="35"/>
      <c r="D68" s="7"/>
      <c r="E68" s="30"/>
      <c r="F68" s="7"/>
      <c r="G68" s="30" t="s">
        <v>442</v>
      </c>
      <c r="H68" s="80" t="s">
        <v>207</v>
      </c>
      <c r="I68" s="429"/>
      <c r="J68" s="426"/>
      <c r="K68" s="427"/>
      <c r="L68" s="426"/>
      <c r="M68" s="426"/>
      <c r="N68" s="426"/>
      <c r="O68" s="428"/>
      <c r="P68" s="424"/>
      <c r="Q68" s="425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s="379" customFormat="1" ht="15">
      <c r="A69" s="132"/>
      <c r="B69" s="132"/>
      <c r="C69" s="35"/>
      <c r="D69" s="7"/>
      <c r="E69" s="30"/>
      <c r="F69" s="85"/>
      <c r="G69" s="85" t="s">
        <v>171</v>
      </c>
      <c r="H69" s="87" t="s">
        <v>208</v>
      </c>
      <c r="I69" s="430"/>
      <c r="J69" s="421"/>
      <c r="K69" s="422"/>
      <c r="L69" s="421"/>
      <c r="M69" s="421"/>
      <c r="N69" s="421"/>
      <c r="O69" s="423"/>
      <c r="P69" s="424"/>
      <c r="Q69" s="425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s="379" customFormat="1" ht="15">
      <c r="A70" s="132"/>
      <c r="B70" s="132"/>
      <c r="C70" s="35"/>
      <c r="D70" s="7"/>
      <c r="E70" s="30"/>
      <c r="F70" s="94" t="s">
        <v>387</v>
      </c>
      <c r="G70" s="90"/>
      <c r="H70" s="92" t="s">
        <v>209</v>
      </c>
      <c r="I70" s="435"/>
      <c r="J70" s="435"/>
      <c r="K70" s="436"/>
      <c r="L70" s="437"/>
      <c r="M70" s="437"/>
      <c r="N70" s="438"/>
      <c r="O70" s="439"/>
      <c r="P70" s="424"/>
      <c r="Q70" s="425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s="379" customFormat="1" ht="15">
      <c r="A71" s="132"/>
      <c r="B71" s="132"/>
      <c r="C71" s="35"/>
      <c r="D71" s="7"/>
      <c r="E71" s="30"/>
      <c r="F71" s="7" t="s">
        <v>388</v>
      </c>
      <c r="G71" s="96"/>
      <c r="H71" s="92" t="s">
        <v>210</v>
      </c>
      <c r="I71" s="435"/>
      <c r="J71" s="435"/>
      <c r="K71" s="436"/>
      <c r="L71" s="437"/>
      <c r="M71" s="437"/>
      <c r="N71" s="438"/>
      <c r="O71" s="439"/>
      <c r="P71" s="424"/>
      <c r="Q71" s="425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s="379" customFormat="1" ht="15">
      <c r="A72" s="132"/>
      <c r="B72" s="132"/>
      <c r="C72" s="35"/>
      <c r="D72" s="7"/>
      <c r="E72" s="30"/>
      <c r="F72" s="88" t="s">
        <v>404</v>
      </c>
      <c r="G72" s="30"/>
      <c r="H72" s="80" t="s">
        <v>211</v>
      </c>
      <c r="I72" s="429"/>
      <c r="J72" s="429"/>
      <c r="K72" s="427"/>
      <c r="L72" s="431"/>
      <c r="M72" s="431"/>
      <c r="N72" s="440"/>
      <c r="O72" s="428"/>
      <c r="P72" s="424"/>
      <c r="Q72" s="425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s="379" customFormat="1" ht="15">
      <c r="A73" s="132"/>
      <c r="B73" s="132"/>
      <c r="C73" s="35"/>
      <c r="D73" s="7"/>
      <c r="E73" s="30"/>
      <c r="F73" s="7"/>
      <c r="G73" s="30" t="s">
        <v>442</v>
      </c>
      <c r="H73" s="80" t="s">
        <v>212</v>
      </c>
      <c r="I73" s="429"/>
      <c r="J73" s="429"/>
      <c r="K73" s="441"/>
      <c r="L73" s="429"/>
      <c r="M73" s="429"/>
      <c r="N73" s="440"/>
      <c r="O73" s="428"/>
      <c r="P73" s="424"/>
      <c r="Q73" s="425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s="379" customFormat="1" ht="15">
      <c r="A74" s="132"/>
      <c r="B74" s="132"/>
      <c r="C74" s="35"/>
      <c r="D74" s="7"/>
      <c r="E74" s="30"/>
      <c r="F74" s="7"/>
      <c r="G74" s="30" t="s">
        <v>443</v>
      </c>
      <c r="H74" s="80" t="s">
        <v>213</v>
      </c>
      <c r="I74" s="429"/>
      <c r="J74" s="429"/>
      <c r="K74" s="441"/>
      <c r="L74" s="429"/>
      <c r="M74" s="429"/>
      <c r="N74" s="440"/>
      <c r="O74" s="428"/>
      <c r="P74" s="424"/>
      <c r="Q74" s="425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s="379" customFormat="1" ht="15">
      <c r="A75" s="132"/>
      <c r="B75" s="132"/>
      <c r="C75" s="35"/>
      <c r="D75" s="7"/>
      <c r="E75" s="30"/>
      <c r="F75" s="7"/>
      <c r="G75" s="30" t="s">
        <v>444</v>
      </c>
      <c r="H75" s="80" t="s">
        <v>214</v>
      </c>
      <c r="I75" s="429"/>
      <c r="J75" s="429"/>
      <c r="K75" s="441"/>
      <c r="L75" s="429"/>
      <c r="M75" s="429"/>
      <c r="N75" s="440"/>
      <c r="O75" s="428"/>
      <c r="P75" s="424"/>
      <c r="Q75" s="425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s="379" customFormat="1" ht="15">
      <c r="A76" s="132"/>
      <c r="B76" s="132"/>
      <c r="C76" s="35"/>
      <c r="D76" s="7"/>
      <c r="E76" s="30"/>
      <c r="F76" s="85"/>
      <c r="G76" s="40" t="s">
        <v>445</v>
      </c>
      <c r="H76" s="87" t="s">
        <v>215</v>
      </c>
      <c r="I76" s="430"/>
      <c r="J76" s="430"/>
      <c r="K76" s="442"/>
      <c r="L76" s="430"/>
      <c r="M76" s="430"/>
      <c r="N76" s="443"/>
      <c r="O76" s="423"/>
      <c r="P76" s="424"/>
      <c r="Q76" s="425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s="379" customFormat="1" ht="15">
      <c r="A77" s="132"/>
      <c r="B77" s="132"/>
      <c r="C77" s="35"/>
      <c r="D77" s="7"/>
      <c r="E77" s="30"/>
      <c r="F77" s="94" t="s">
        <v>292</v>
      </c>
      <c r="G77" s="90"/>
      <c r="H77" s="92" t="s">
        <v>205</v>
      </c>
      <c r="I77" s="429"/>
      <c r="J77" s="429"/>
      <c r="K77" s="441"/>
      <c r="L77" s="429"/>
      <c r="M77" s="429"/>
      <c r="N77" s="440"/>
      <c r="O77" s="428"/>
      <c r="P77" s="424"/>
      <c r="Q77" s="425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s="379" customFormat="1" ht="15">
      <c r="A78" s="132"/>
      <c r="B78" s="132"/>
      <c r="C78" s="35"/>
      <c r="D78" s="7"/>
      <c r="E78" s="30"/>
      <c r="F78" s="94" t="s">
        <v>405</v>
      </c>
      <c r="G78" s="96"/>
      <c r="H78" s="92" t="s">
        <v>216</v>
      </c>
      <c r="I78" s="435"/>
      <c r="J78" s="435"/>
      <c r="K78" s="444"/>
      <c r="L78" s="435"/>
      <c r="M78" s="435"/>
      <c r="N78" s="438"/>
      <c r="O78" s="439"/>
      <c r="P78" s="424"/>
      <c r="Q78" s="425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s="379" customFormat="1" ht="15">
      <c r="A79" s="132"/>
      <c r="B79" s="132"/>
      <c r="C79" s="35"/>
      <c r="D79" s="7"/>
      <c r="E79" s="30"/>
      <c r="F79" s="7" t="s">
        <v>406</v>
      </c>
      <c r="G79" s="30"/>
      <c r="H79" s="80" t="s">
        <v>217</v>
      </c>
      <c r="I79" s="429"/>
      <c r="J79" s="429"/>
      <c r="K79" s="441"/>
      <c r="L79" s="429"/>
      <c r="M79" s="429"/>
      <c r="N79" s="440"/>
      <c r="O79" s="428"/>
      <c r="P79" s="424"/>
      <c r="Q79" s="425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s="379" customFormat="1" ht="15">
      <c r="A80" s="132"/>
      <c r="B80" s="132"/>
      <c r="C80" s="35"/>
      <c r="D80" s="7"/>
      <c r="E80" s="30"/>
      <c r="F80" s="7"/>
      <c r="G80" s="30" t="s">
        <v>442</v>
      </c>
      <c r="H80" s="80" t="s">
        <v>218</v>
      </c>
      <c r="I80" s="429"/>
      <c r="J80" s="429"/>
      <c r="K80" s="441"/>
      <c r="L80" s="429"/>
      <c r="M80" s="429"/>
      <c r="N80" s="440"/>
      <c r="O80" s="428"/>
      <c r="P80" s="424"/>
      <c r="Q80" s="425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s="379" customFormat="1" ht="15">
      <c r="A81" s="132"/>
      <c r="B81" s="132"/>
      <c r="C81" s="35"/>
      <c r="D81" s="7"/>
      <c r="E81" s="30"/>
      <c r="F81" s="85"/>
      <c r="G81" s="40" t="s">
        <v>443</v>
      </c>
      <c r="H81" s="87" t="s">
        <v>219</v>
      </c>
      <c r="I81" s="429"/>
      <c r="J81" s="429"/>
      <c r="K81" s="441"/>
      <c r="L81" s="429"/>
      <c r="M81" s="429"/>
      <c r="N81" s="440"/>
      <c r="O81" s="428"/>
      <c r="P81" s="424"/>
      <c r="Q81" s="425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s="379" customFormat="1" ht="15">
      <c r="A82" s="132"/>
      <c r="B82" s="132"/>
      <c r="C82" s="35"/>
      <c r="D82" s="7"/>
      <c r="E82" s="30"/>
      <c r="F82" s="94" t="s">
        <v>407</v>
      </c>
      <c r="G82" s="90"/>
      <c r="H82" s="95" t="s">
        <v>220</v>
      </c>
      <c r="I82" s="435"/>
      <c r="J82" s="435"/>
      <c r="K82" s="444"/>
      <c r="L82" s="435"/>
      <c r="M82" s="435"/>
      <c r="N82" s="438"/>
      <c r="O82" s="439"/>
      <c r="P82" s="424"/>
      <c r="Q82" s="425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s="379" customFormat="1" ht="15">
      <c r="A83" s="132"/>
      <c r="B83" s="132"/>
      <c r="C83" s="35"/>
      <c r="D83" s="7"/>
      <c r="E83" s="83"/>
      <c r="F83" s="7" t="s">
        <v>221</v>
      </c>
      <c r="G83" s="7"/>
      <c r="H83" s="80" t="s">
        <v>222</v>
      </c>
      <c r="I83" s="429"/>
      <c r="J83" s="429"/>
      <c r="K83" s="441"/>
      <c r="L83" s="429"/>
      <c r="M83" s="429"/>
      <c r="N83" s="440"/>
      <c r="O83" s="428"/>
      <c r="P83" s="424"/>
      <c r="Q83" s="425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s="379" customFormat="1" ht="15">
      <c r="A84" s="132"/>
      <c r="B84" s="132"/>
      <c r="C84" s="35"/>
      <c r="D84" s="7"/>
      <c r="E84" s="83"/>
      <c r="F84" s="94" t="s">
        <v>223</v>
      </c>
      <c r="G84" s="94"/>
      <c r="H84" s="92" t="s">
        <v>224</v>
      </c>
      <c r="I84" s="435"/>
      <c r="J84" s="435"/>
      <c r="K84" s="444"/>
      <c r="L84" s="435"/>
      <c r="M84" s="435"/>
      <c r="N84" s="438"/>
      <c r="O84" s="439"/>
      <c r="P84" s="424"/>
      <c r="Q84" s="425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s="379" customFormat="1" ht="15">
      <c r="A85" s="132"/>
      <c r="B85" s="132"/>
      <c r="C85" s="35"/>
      <c r="D85" s="7"/>
      <c r="E85" s="83"/>
      <c r="F85" s="7" t="s">
        <v>225</v>
      </c>
      <c r="G85" s="7"/>
      <c r="H85" s="80" t="s">
        <v>226</v>
      </c>
      <c r="I85" s="429"/>
      <c r="J85" s="429"/>
      <c r="K85" s="441"/>
      <c r="L85" s="429"/>
      <c r="M85" s="429"/>
      <c r="N85" s="440"/>
      <c r="O85" s="428"/>
      <c r="P85" s="424"/>
      <c r="Q85" s="425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s="379" customFormat="1" ht="15">
      <c r="A86" s="132"/>
      <c r="B86" s="132"/>
      <c r="C86" s="35"/>
      <c r="D86" s="7"/>
      <c r="E86" s="83"/>
      <c r="F86" s="7"/>
      <c r="G86" s="7" t="s">
        <v>442</v>
      </c>
      <c r="H86" s="80" t="s">
        <v>227</v>
      </c>
      <c r="I86" s="429"/>
      <c r="J86" s="429"/>
      <c r="K86" s="441"/>
      <c r="L86" s="445"/>
      <c r="M86" s="446"/>
      <c r="N86" s="440"/>
      <c r="O86" s="428"/>
      <c r="P86" s="424"/>
      <c r="Q86" s="425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s="379" customFormat="1" ht="15">
      <c r="A87" s="132"/>
      <c r="B87" s="132"/>
      <c r="C87" s="37"/>
      <c r="D87" s="17"/>
      <c r="E87" s="97"/>
      <c r="F87" s="94" t="s">
        <v>9</v>
      </c>
      <c r="G87" s="94"/>
      <c r="H87" s="92" t="s">
        <v>228</v>
      </c>
      <c r="I87" s="435"/>
      <c r="J87" s="435"/>
      <c r="K87" s="444"/>
      <c r="L87" s="435"/>
      <c r="M87" s="435"/>
      <c r="N87" s="438"/>
      <c r="O87" s="439"/>
      <c r="P87" s="424"/>
      <c r="Q87" s="42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s="420" customFormat="1" ht="15">
      <c r="A88" s="414"/>
      <c r="B88" s="414"/>
      <c r="C88" s="36"/>
      <c r="D88" s="72"/>
      <c r="E88" s="106" t="s">
        <v>443</v>
      </c>
      <c r="F88" s="105"/>
      <c r="G88" s="105"/>
      <c r="H88" s="129" t="s">
        <v>293</v>
      </c>
      <c r="I88" s="435">
        <f>SUM(I89+I90+I91)</f>
        <v>10624470</v>
      </c>
      <c r="J88" s="435"/>
      <c r="K88" s="444"/>
      <c r="L88" s="435"/>
      <c r="M88" s="437"/>
      <c r="N88" s="438"/>
      <c r="O88" s="439">
        <f>SUM(I88:N88)</f>
        <v>10624470</v>
      </c>
      <c r="P88" s="447">
        <v>192975</v>
      </c>
      <c r="Q88" s="448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</row>
    <row r="89" spans="1:43" s="379" customFormat="1" ht="15">
      <c r="A89" s="132"/>
      <c r="B89" s="132"/>
      <c r="C89" s="35"/>
      <c r="D89" s="7"/>
      <c r="E89" s="83"/>
      <c r="F89" s="85" t="s">
        <v>442</v>
      </c>
      <c r="G89" s="85"/>
      <c r="H89" s="87" t="s">
        <v>294</v>
      </c>
      <c r="I89" s="449">
        <v>4576026</v>
      </c>
      <c r="J89" s="435"/>
      <c r="K89" s="444"/>
      <c r="L89" s="435"/>
      <c r="M89" s="437"/>
      <c r="N89" s="438"/>
      <c r="O89" s="439"/>
      <c r="P89" s="424"/>
      <c r="Q89" s="425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s="379" customFormat="1" ht="15">
      <c r="A90" s="132"/>
      <c r="B90" s="132"/>
      <c r="C90" s="35"/>
      <c r="D90" s="7"/>
      <c r="E90" s="83"/>
      <c r="F90" s="94" t="s">
        <v>443</v>
      </c>
      <c r="G90" s="94"/>
      <c r="H90" s="92" t="s">
        <v>295</v>
      </c>
      <c r="I90" s="450">
        <v>6048444</v>
      </c>
      <c r="J90" s="430"/>
      <c r="K90" s="442"/>
      <c r="L90" s="430"/>
      <c r="M90" s="421"/>
      <c r="N90" s="438"/>
      <c r="O90" s="439"/>
      <c r="P90" s="424"/>
      <c r="Q90" s="425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s="379" customFormat="1" ht="15">
      <c r="A91" s="132"/>
      <c r="B91" s="132"/>
      <c r="C91" s="37"/>
      <c r="D91" s="17"/>
      <c r="E91" s="97"/>
      <c r="F91" s="17" t="s">
        <v>444</v>
      </c>
      <c r="G91" s="17"/>
      <c r="H91" s="101" t="s">
        <v>229</v>
      </c>
      <c r="I91" s="451"/>
      <c r="J91" s="451"/>
      <c r="K91" s="452"/>
      <c r="L91" s="451"/>
      <c r="M91" s="451"/>
      <c r="N91" s="453"/>
      <c r="O91" s="454"/>
      <c r="P91" s="424"/>
      <c r="Q91" s="425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s="420" customFormat="1" ht="15">
      <c r="A92" s="414"/>
      <c r="B92" s="414"/>
      <c r="C92" s="36"/>
      <c r="D92" s="72"/>
      <c r="E92" s="106" t="s">
        <v>444</v>
      </c>
      <c r="F92" s="107"/>
      <c r="G92" s="107"/>
      <c r="H92" s="130" t="s">
        <v>296</v>
      </c>
      <c r="I92" s="455">
        <f>SUM(I93+I96+I100)</f>
        <v>27334917</v>
      </c>
      <c r="J92" s="455"/>
      <c r="K92" s="456"/>
      <c r="L92" s="455"/>
      <c r="M92" s="455"/>
      <c r="N92" s="457"/>
      <c r="O92" s="458">
        <f>SUM(I92:N92)</f>
        <v>27334917</v>
      </c>
      <c r="P92" s="447"/>
      <c r="Q92" s="448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</row>
    <row r="93" spans="1:43" s="379" customFormat="1" ht="15">
      <c r="A93" s="132"/>
      <c r="B93" s="132"/>
      <c r="C93" s="35"/>
      <c r="D93" s="7"/>
      <c r="E93" s="83"/>
      <c r="F93" s="7" t="s">
        <v>442</v>
      </c>
      <c r="G93" s="7"/>
      <c r="H93" s="80" t="s">
        <v>297</v>
      </c>
      <c r="I93" s="429">
        <f>SUM(I94:I95)</f>
        <v>26332108</v>
      </c>
      <c r="J93" s="429"/>
      <c r="K93" s="441"/>
      <c r="L93" s="429"/>
      <c r="M93" s="429"/>
      <c r="N93" s="440"/>
      <c r="O93" s="428"/>
      <c r="P93" s="424"/>
      <c r="Q93" s="425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s="379" customFormat="1" ht="15">
      <c r="A94" s="132"/>
      <c r="B94" s="132"/>
      <c r="C94" s="35"/>
      <c r="D94" s="7"/>
      <c r="E94" s="7"/>
      <c r="F94" s="7"/>
      <c r="G94" s="7" t="s">
        <v>442</v>
      </c>
      <c r="H94" s="80" t="s">
        <v>230</v>
      </c>
      <c r="I94" s="429">
        <v>26332108</v>
      </c>
      <c r="J94" s="429"/>
      <c r="K94" s="441"/>
      <c r="L94" s="429"/>
      <c r="M94" s="429"/>
      <c r="N94" s="440"/>
      <c r="O94" s="428"/>
      <c r="P94" s="424"/>
      <c r="Q94" s="425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s="379" customFormat="1" ht="15">
      <c r="A95" s="132"/>
      <c r="B95" s="132"/>
      <c r="C95" s="35"/>
      <c r="D95" s="7"/>
      <c r="E95" s="7"/>
      <c r="F95" s="85"/>
      <c r="G95" s="85" t="s">
        <v>443</v>
      </c>
      <c r="H95" s="87" t="s">
        <v>231</v>
      </c>
      <c r="I95" s="451"/>
      <c r="J95" s="451"/>
      <c r="K95" s="452"/>
      <c r="L95" s="451"/>
      <c r="M95" s="451"/>
      <c r="N95" s="453"/>
      <c r="O95" s="454"/>
      <c r="P95" s="424"/>
      <c r="Q95" s="425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s="379" customFormat="1" ht="15">
      <c r="A96" s="132"/>
      <c r="B96" s="132"/>
      <c r="C96" s="35"/>
      <c r="D96" s="7"/>
      <c r="E96" s="7"/>
      <c r="F96" s="7" t="s">
        <v>443</v>
      </c>
      <c r="G96" s="7"/>
      <c r="H96" s="80" t="s">
        <v>232</v>
      </c>
      <c r="I96" s="459">
        <f>SUM(I97+I98+I99)</f>
        <v>0</v>
      </c>
      <c r="J96" s="459"/>
      <c r="K96" s="460"/>
      <c r="L96" s="459"/>
      <c r="M96" s="459"/>
      <c r="N96" s="461"/>
      <c r="O96" s="462"/>
      <c r="P96" s="424"/>
      <c r="Q96" s="425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s="379" customFormat="1" ht="15">
      <c r="A97" s="132"/>
      <c r="B97" s="132"/>
      <c r="C97" s="35"/>
      <c r="D97" s="7"/>
      <c r="E97" s="7"/>
      <c r="F97" s="7"/>
      <c r="G97" s="7" t="s">
        <v>442</v>
      </c>
      <c r="H97" s="80" t="s">
        <v>230</v>
      </c>
      <c r="I97" s="429"/>
      <c r="J97" s="429"/>
      <c r="K97" s="441"/>
      <c r="L97" s="429"/>
      <c r="M97" s="429"/>
      <c r="N97" s="440"/>
      <c r="O97" s="428"/>
      <c r="P97" s="424"/>
      <c r="Q97" s="425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s="379" customFormat="1" ht="15">
      <c r="A98" s="132"/>
      <c r="B98" s="132"/>
      <c r="C98" s="35"/>
      <c r="D98" s="7"/>
      <c r="E98" s="7"/>
      <c r="F98" s="7"/>
      <c r="G98" s="7" t="s">
        <v>443</v>
      </c>
      <c r="H98" s="80" t="s">
        <v>233</v>
      </c>
      <c r="I98" s="429"/>
      <c r="J98" s="429"/>
      <c r="K98" s="441"/>
      <c r="L98" s="429"/>
      <c r="M98" s="429"/>
      <c r="N98" s="440"/>
      <c r="O98" s="428"/>
      <c r="P98" s="424"/>
      <c r="Q98" s="425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s="379" customFormat="1" ht="15">
      <c r="A99" s="132"/>
      <c r="B99" s="132"/>
      <c r="C99" s="35"/>
      <c r="D99" s="7"/>
      <c r="E99" s="7"/>
      <c r="F99" s="85"/>
      <c r="G99" s="85" t="s">
        <v>444</v>
      </c>
      <c r="H99" s="87" t="s">
        <v>234</v>
      </c>
      <c r="I99" s="451"/>
      <c r="J99" s="451"/>
      <c r="K99" s="452"/>
      <c r="L99" s="451"/>
      <c r="M99" s="451"/>
      <c r="N99" s="453"/>
      <c r="O99" s="454"/>
      <c r="P99" s="424"/>
      <c r="Q99" s="425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s="379" customFormat="1" ht="15">
      <c r="A100" s="132"/>
      <c r="B100" s="132"/>
      <c r="C100" s="35"/>
      <c r="D100" s="7"/>
      <c r="E100" s="7"/>
      <c r="F100" s="7" t="s">
        <v>444</v>
      </c>
      <c r="G100" s="7"/>
      <c r="H100" s="80" t="s">
        <v>298</v>
      </c>
      <c r="I100" s="459">
        <f>SUM(I101:I105)</f>
        <v>1002809</v>
      </c>
      <c r="J100" s="459"/>
      <c r="K100" s="460"/>
      <c r="L100" s="459"/>
      <c r="M100" s="459"/>
      <c r="N100" s="461"/>
      <c r="O100" s="462"/>
      <c r="P100" s="424"/>
      <c r="Q100" s="425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s="379" customFormat="1" ht="15">
      <c r="A101" s="132"/>
      <c r="B101" s="132"/>
      <c r="C101" s="35"/>
      <c r="D101" s="7"/>
      <c r="E101" s="7"/>
      <c r="F101" s="7"/>
      <c r="G101" s="7" t="s">
        <v>442</v>
      </c>
      <c r="H101" s="80" t="s">
        <v>230</v>
      </c>
      <c r="I101" s="429"/>
      <c r="J101" s="429"/>
      <c r="K101" s="441"/>
      <c r="L101" s="429"/>
      <c r="M101" s="429"/>
      <c r="N101" s="440"/>
      <c r="O101" s="428"/>
      <c r="P101" s="424"/>
      <c r="Q101" s="425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s="379" customFormat="1" ht="15">
      <c r="A102" s="132"/>
      <c r="B102" s="132"/>
      <c r="C102" s="35"/>
      <c r="D102" s="7"/>
      <c r="E102" s="7"/>
      <c r="F102" s="7"/>
      <c r="G102" s="7" t="s">
        <v>443</v>
      </c>
      <c r="H102" s="80" t="s">
        <v>235</v>
      </c>
      <c r="I102" s="429">
        <v>1002809</v>
      </c>
      <c r="J102" s="429"/>
      <c r="K102" s="441"/>
      <c r="L102" s="429"/>
      <c r="M102" s="429"/>
      <c r="N102" s="440"/>
      <c r="O102" s="428"/>
      <c r="P102" s="424"/>
      <c r="Q102" s="425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s="379" customFormat="1" ht="15">
      <c r="A103" s="132"/>
      <c r="B103" s="132"/>
      <c r="C103" s="35"/>
      <c r="D103" s="7"/>
      <c r="E103" s="7"/>
      <c r="F103" s="7"/>
      <c r="G103" s="7" t="s">
        <v>444</v>
      </c>
      <c r="H103" s="80" t="s">
        <v>236</v>
      </c>
      <c r="I103" s="429"/>
      <c r="J103" s="429"/>
      <c r="K103" s="441"/>
      <c r="L103" s="429"/>
      <c r="M103" s="429"/>
      <c r="N103" s="440"/>
      <c r="O103" s="428"/>
      <c r="P103" s="424"/>
      <c r="Q103" s="425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s="379" customFormat="1" ht="15">
      <c r="A104" s="132"/>
      <c r="B104" s="132"/>
      <c r="C104" s="35"/>
      <c r="D104" s="7"/>
      <c r="E104" s="7"/>
      <c r="F104" s="7"/>
      <c r="G104" s="7" t="s">
        <v>445</v>
      </c>
      <c r="H104" s="80" t="s">
        <v>237</v>
      </c>
      <c r="I104" s="429"/>
      <c r="J104" s="429"/>
      <c r="K104" s="441"/>
      <c r="L104" s="429"/>
      <c r="M104" s="429"/>
      <c r="N104" s="440"/>
      <c r="O104" s="428"/>
      <c r="P104" s="424"/>
      <c r="Q104" s="425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s="8" customFormat="1" ht="15">
      <c r="A105" s="132"/>
      <c r="B105" s="132"/>
      <c r="C105" s="37"/>
      <c r="D105" s="17"/>
      <c r="E105" s="17"/>
      <c r="F105" s="17"/>
      <c r="G105" s="97" t="s">
        <v>446</v>
      </c>
      <c r="H105" s="9" t="s">
        <v>238</v>
      </c>
      <c r="I105" s="451"/>
      <c r="J105" s="451"/>
      <c r="K105" s="452"/>
      <c r="L105" s="451"/>
      <c r="M105" s="451"/>
      <c r="N105" s="453"/>
      <c r="O105" s="454"/>
      <c r="P105" s="424"/>
      <c r="Q105" s="425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s="420" customFormat="1" ht="15">
      <c r="A106" s="414"/>
      <c r="B106" s="414"/>
      <c r="C106" s="36"/>
      <c r="D106" s="72"/>
      <c r="E106" s="107" t="s">
        <v>445</v>
      </c>
      <c r="F106" s="107"/>
      <c r="G106" s="106"/>
      <c r="H106" s="108" t="s">
        <v>299</v>
      </c>
      <c r="I106" s="455">
        <f>SUM(I107+I108+I109+I110+I111+I112+I113)</f>
        <v>4315153</v>
      </c>
      <c r="J106" s="455"/>
      <c r="K106" s="456"/>
      <c r="L106" s="455"/>
      <c r="M106" s="455"/>
      <c r="N106" s="457"/>
      <c r="O106" s="458">
        <f>SUM(I106:N106)</f>
        <v>4315153</v>
      </c>
      <c r="P106" s="447">
        <v>2218509</v>
      </c>
      <c r="Q106" s="448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</row>
    <row r="107" spans="1:43" s="420" customFormat="1" ht="15">
      <c r="A107" s="414"/>
      <c r="B107" s="414"/>
      <c r="C107" s="35"/>
      <c r="D107" s="7"/>
      <c r="E107" s="110"/>
      <c r="F107" s="94" t="s">
        <v>442</v>
      </c>
      <c r="G107" s="94"/>
      <c r="H107" s="95" t="s">
        <v>32</v>
      </c>
      <c r="I107" s="435"/>
      <c r="J107" s="435"/>
      <c r="K107" s="444"/>
      <c r="L107" s="435"/>
      <c r="M107" s="435"/>
      <c r="N107" s="438"/>
      <c r="O107" s="439"/>
      <c r="P107" s="447"/>
      <c r="Q107" s="448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</row>
    <row r="108" spans="1:43" s="420" customFormat="1" ht="15">
      <c r="A108" s="414"/>
      <c r="B108" s="414"/>
      <c r="C108" s="35"/>
      <c r="D108" s="7"/>
      <c r="E108" s="110"/>
      <c r="F108" s="94" t="s">
        <v>443</v>
      </c>
      <c r="G108" s="94"/>
      <c r="H108" s="95" t="s">
        <v>33</v>
      </c>
      <c r="I108" s="430"/>
      <c r="J108" s="430"/>
      <c r="K108" s="442"/>
      <c r="L108" s="430"/>
      <c r="M108" s="430"/>
      <c r="N108" s="443"/>
      <c r="O108" s="423"/>
      <c r="P108" s="447"/>
      <c r="Q108" s="448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</row>
    <row r="109" spans="1:43" s="420" customFormat="1" ht="15">
      <c r="A109" s="414"/>
      <c r="B109" s="414"/>
      <c r="C109" s="35"/>
      <c r="D109" s="7"/>
      <c r="E109" s="110"/>
      <c r="F109" s="94" t="s">
        <v>444</v>
      </c>
      <c r="G109" s="94"/>
      <c r="H109" s="95" t="s">
        <v>34</v>
      </c>
      <c r="I109" s="430"/>
      <c r="J109" s="430"/>
      <c r="K109" s="442"/>
      <c r="L109" s="430"/>
      <c r="M109" s="430"/>
      <c r="N109" s="443"/>
      <c r="O109" s="423"/>
      <c r="P109" s="447"/>
      <c r="Q109" s="448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</row>
    <row r="110" spans="1:43" s="420" customFormat="1" ht="15">
      <c r="A110" s="414"/>
      <c r="B110" s="414"/>
      <c r="C110" s="35"/>
      <c r="D110" s="83"/>
      <c r="E110" s="110"/>
      <c r="F110" s="94" t="s">
        <v>445</v>
      </c>
      <c r="G110" s="94"/>
      <c r="H110" s="95" t="s">
        <v>35</v>
      </c>
      <c r="I110" s="430"/>
      <c r="J110" s="430"/>
      <c r="K110" s="442"/>
      <c r="L110" s="430"/>
      <c r="M110" s="430"/>
      <c r="N110" s="443"/>
      <c r="O110" s="423"/>
      <c r="P110" s="447"/>
      <c r="Q110" s="448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</row>
    <row r="111" spans="1:43" s="379" customFormat="1" ht="15">
      <c r="A111" s="132"/>
      <c r="B111" s="132"/>
      <c r="C111" s="35"/>
      <c r="D111" s="83"/>
      <c r="E111" s="83"/>
      <c r="F111" s="94" t="s">
        <v>446</v>
      </c>
      <c r="G111" s="94"/>
      <c r="H111" s="95" t="s">
        <v>300</v>
      </c>
      <c r="I111" s="430"/>
      <c r="J111" s="430"/>
      <c r="K111" s="442"/>
      <c r="L111" s="430"/>
      <c r="M111" s="430"/>
      <c r="N111" s="443"/>
      <c r="O111" s="423"/>
      <c r="P111" s="424"/>
      <c r="Q111" s="425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379" customFormat="1" ht="15">
      <c r="A112" s="132"/>
      <c r="B112" s="132"/>
      <c r="C112" s="35"/>
      <c r="D112" s="83"/>
      <c r="E112" s="83"/>
      <c r="F112" s="94" t="s">
        <v>447</v>
      </c>
      <c r="G112" s="94"/>
      <c r="H112" s="95" t="s">
        <v>301</v>
      </c>
      <c r="I112" s="430">
        <v>4315153</v>
      </c>
      <c r="J112" s="430"/>
      <c r="K112" s="442"/>
      <c r="L112" s="430"/>
      <c r="M112" s="430"/>
      <c r="N112" s="443"/>
      <c r="O112" s="423"/>
      <c r="P112" s="463">
        <v>22374</v>
      </c>
      <c r="Q112" s="101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s="379" customFormat="1" ht="15">
      <c r="A113" s="132"/>
      <c r="B113" s="132"/>
      <c r="C113" s="37"/>
      <c r="D113" s="97"/>
      <c r="E113" s="97"/>
      <c r="F113" s="17" t="s">
        <v>448</v>
      </c>
      <c r="G113" s="17"/>
      <c r="H113" s="9" t="s">
        <v>302</v>
      </c>
      <c r="I113" s="451"/>
      <c r="J113" s="451"/>
      <c r="K113" s="452"/>
      <c r="L113" s="451"/>
      <c r="M113" s="451"/>
      <c r="N113" s="453"/>
      <c r="O113" s="454"/>
      <c r="P113" s="424"/>
      <c r="Q113" s="425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s="420" customFormat="1" ht="15">
      <c r="A114" s="414"/>
      <c r="B114" s="414"/>
      <c r="C114" s="36"/>
      <c r="D114" s="102"/>
      <c r="E114" s="106" t="s">
        <v>446</v>
      </c>
      <c r="F114" s="107"/>
      <c r="G114" s="107"/>
      <c r="H114" s="108" t="s">
        <v>303</v>
      </c>
      <c r="I114" s="455">
        <f>SUM(I115+I118+I119+I120)</f>
        <v>5292647</v>
      </c>
      <c r="J114" s="455"/>
      <c r="K114" s="456"/>
      <c r="L114" s="455"/>
      <c r="M114" s="455"/>
      <c r="N114" s="457"/>
      <c r="O114" s="458">
        <f>SUM(I114:N114)</f>
        <v>5292647</v>
      </c>
      <c r="P114" s="447">
        <v>95577</v>
      </c>
      <c r="Q114" s="448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</row>
    <row r="115" spans="1:43" s="379" customFormat="1" ht="15">
      <c r="A115" s="132"/>
      <c r="B115" s="132"/>
      <c r="C115" s="35"/>
      <c r="D115" s="83"/>
      <c r="E115" s="83"/>
      <c r="F115" s="94" t="s">
        <v>442</v>
      </c>
      <c r="G115" s="94"/>
      <c r="H115" s="95" t="s">
        <v>304</v>
      </c>
      <c r="I115" s="435">
        <f>SUM(I116+I117)</f>
        <v>2832287</v>
      </c>
      <c r="J115" s="435"/>
      <c r="K115" s="444"/>
      <c r="L115" s="435"/>
      <c r="M115" s="430"/>
      <c r="N115" s="443"/>
      <c r="O115" s="423"/>
      <c r="P115" s="464"/>
      <c r="Q115" s="465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s="379" customFormat="1" ht="15">
      <c r="A116" s="132"/>
      <c r="B116" s="132"/>
      <c r="C116" s="35"/>
      <c r="D116" s="83"/>
      <c r="E116" s="83"/>
      <c r="F116" s="94"/>
      <c r="G116" s="94" t="s">
        <v>442</v>
      </c>
      <c r="H116" s="92" t="s">
        <v>541</v>
      </c>
      <c r="I116" s="466">
        <v>1617890</v>
      </c>
      <c r="J116" s="435"/>
      <c r="K116" s="444"/>
      <c r="L116" s="435"/>
      <c r="M116" s="430"/>
      <c r="N116" s="443"/>
      <c r="O116" s="423"/>
      <c r="P116" s="467"/>
      <c r="Q116" s="80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s="379" customFormat="1" ht="15">
      <c r="A117" s="132"/>
      <c r="B117" s="132"/>
      <c r="C117" s="35"/>
      <c r="D117" s="83"/>
      <c r="E117" s="83"/>
      <c r="F117" s="94"/>
      <c r="G117" s="94" t="s">
        <v>443</v>
      </c>
      <c r="H117" s="92" t="s">
        <v>542</v>
      </c>
      <c r="I117" s="466">
        <v>1214397</v>
      </c>
      <c r="J117" s="435"/>
      <c r="K117" s="444"/>
      <c r="L117" s="435"/>
      <c r="M117" s="430"/>
      <c r="N117" s="443"/>
      <c r="O117" s="423"/>
      <c r="P117" s="467"/>
      <c r="Q117" s="80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s="379" customFormat="1" ht="15">
      <c r="A118" s="132"/>
      <c r="B118" s="132"/>
      <c r="C118" s="35"/>
      <c r="D118" s="83"/>
      <c r="E118" s="83"/>
      <c r="F118" s="94" t="s">
        <v>443</v>
      </c>
      <c r="G118" s="94"/>
      <c r="H118" s="109" t="s">
        <v>307</v>
      </c>
      <c r="I118" s="449">
        <v>2015876</v>
      </c>
      <c r="J118" s="435"/>
      <c r="K118" s="444"/>
      <c r="L118" s="435"/>
      <c r="M118" s="435"/>
      <c r="N118" s="438"/>
      <c r="O118" s="439"/>
      <c r="P118" s="463"/>
      <c r="Q118" s="10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s="379" customFormat="1" ht="15">
      <c r="A119" s="132"/>
      <c r="B119" s="132"/>
      <c r="C119" s="35"/>
      <c r="D119" s="83"/>
      <c r="E119" s="83"/>
      <c r="F119" s="94" t="s">
        <v>444</v>
      </c>
      <c r="G119" s="94"/>
      <c r="H119" s="95" t="s">
        <v>308</v>
      </c>
      <c r="I119" s="435"/>
      <c r="J119" s="435"/>
      <c r="K119" s="444"/>
      <c r="L119" s="435"/>
      <c r="M119" s="435"/>
      <c r="N119" s="438"/>
      <c r="O119" s="439"/>
      <c r="P119" s="424"/>
      <c r="Q119" s="425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s="379" customFormat="1" ht="15.75" thickBot="1">
      <c r="A120" s="132"/>
      <c r="B120" s="132"/>
      <c r="C120" s="38"/>
      <c r="D120" s="99"/>
      <c r="E120" s="99"/>
      <c r="F120" s="19" t="s">
        <v>445</v>
      </c>
      <c r="G120" s="19"/>
      <c r="H120" s="20" t="s">
        <v>310</v>
      </c>
      <c r="I120" s="468">
        <v>444484</v>
      </c>
      <c r="J120" s="468"/>
      <c r="K120" s="469"/>
      <c r="L120" s="468"/>
      <c r="M120" s="468"/>
      <c r="N120" s="470"/>
      <c r="O120" s="471"/>
      <c r="P120" s="424"/>
      <c r="Q120" s="425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s="413" customFormat="1" ht="15.75" thickBot="1">
      <c r="A121" s="291"/>
      <c r="B121" s="291"/>
      <c r="C121" s="114"/>
      <c r="D121" s="78" t="s">
        <v>15</v>
      </c>
      <c r="E121" s="78"/>
      <c r="F121" s="78"/>
      <c r="G121" s="78"/>
      <c r="H121" s="79" t="s">
        <v>36</v>
      </c>
      <c r="I121" s="472">
        <f>SUM(I122+I180+I184+I197+I205)</f>
        <v>87868580</v>
      </c>
      <c r="J121" s="473"/>
      <c r="K121" s="474"/>
      <c r="L121" s="473"/>
      <c r="M121" s="473"/>
      <c r="N121" s="408"/>
      <c r="O121" s="475">
        <f>SUM(I121:N121)</f>
        <v>87868580</v>
      </c>
      <c r="P121" s="476">
        <f>256370+691946</f>
        <v>948316</v>
      </c>
      <c r="Q121" s="477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s="420" customFormat="1" ht="15">
      <c r="A122" s="414"/>
      <c r="B122" s="414"/>
      <c r="C122" s="11"/>
      <c r="D122" s="12"/>
      <c r="E122" s="103" t="s">
        <v>442</v>
      </c>
      <c r="F122" s="103"/>
      <c r="G122" s="103"/>
      <c r="H122" s="104" t="s">
        <v>278</v>
      </c>
      <c r="I122" s="478">
        <f>SUM(I123+I124+I127+I128+I132+I135+I138+I147+I149+I151+I160+I163+I166+I167+I170+I171+I172+I175+I176+I177+I178+I179)</f>
        <v>69839281</v>
      </c>
      <c r="J122" s="478"/>
      <c r="K122" s="479"/>
      <c r="L122" s="478"/>
      <c r="M122" s="478"/>
      <c r="N122" s="480"/>
      <c r="O122" s="480"/>
      <c r="P122" s="418"/>
      <c r="Q122" s="419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</row>
    <row r="123" spans="1:43" s="379" customFormat="1" ht="15">
      <c r="A123" s="132"/>
      <c r="B123" s="132"/>
      <c r="C123" s="6"/>
      <c r="D123" s="7"/>
      <c r="E123" s="7"/>
      <c r="F123" s="17" t="s">
        <v>442</v>
      </c>
      <c r="G123" s="17"/>
      <c r="H123" s="9" t="s">
        <v>279</v>
      </c>
      <c r="I123" s="450">
        <v>21857676</v>
      </c>
      <c r="J123" s="450"/>
      <c r="K123" s="481"/>
      <c r="L123" s="450"/>
      <c r="M123" s="450"/>
      <c r="N123" s="482"/>
      <c r="O123" s="482"/>
      <c r="P123" s="424"/>
      <c r="Q123" s="425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s="379" customFormat="1" ht="15">
      <c r="A124" s="132"/>
      <c r="B124" s="132"/>
      <c r="C124" s="6"/>
      <c r="D124" s="7"/>
      <c r="E124" s="7"/>
      <c r="F124" s="72" t="s">
        <v>443</v>
      </c>
      <c r="G124" s="72"/>
      <c r="H124" s="73" t="s">
        <v>280</v>
      </c>
      <c r="I124" s="459">
        <f>SUM(I125+I126)</f>
        <v>347568</v>
      </c>
      <c r="J124" s="459"/>
      <c r="K124" s="460"/>
      <c r="L124" s="459"/>
      <c r="M124" s="459"/>
      <c r="N124" s="461"/>
      <c r="O124" s="461"/>
      <c r="P124" s="424"/>
      <c r="Q124" s="425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s="379" customFormat="1" ht="15">
      <c r="A125" s="132"/>
      <c r="B125" s="132"/>
      <c r="C125" s="6"/>
      <c r="D125" s="7"/>
      <c r="E125" s="7"/>
      <c r="F125" s="7"/>
      <c r="G125" s="7" t="s">
        <v>442</v>
      </c>
      <c r="H125" s="5" t="s">
        <v>37</v>
      </c>
      <c r="I125" s="429"/>
      <c r="J125" s="429"/>
      <c r="K125" s="441"/>
      <c r="L125" s="429"/>
      <c r="M125" s="429"/>
      <c r="N125" s="440"/>
      <c r="O125" s="440"/>
      <c r="P125" s="424"/>
      <c r="Q125" s="425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s="379" customFormat="1" ht="15">
      <c r="A126" s="132"/>
      <c r="B126" s="132"/>
      <c r="C126" s="6"/>
      <c r="D126" s="7"/>
      <c r="E126" s="7"/>
      <c r="F126" s="17"/>
      <c r="G126" s="17" t="s">
        <v>443</v>
      </c>
      <c r="H126" s="9" t="s">
        <v>38</v>
      </c>
      <c r="I126" s="451">
        <v>347568</v>
      </c>
      <c r="J126" s="451"/>
      <c r="K126" s="452"/>
      <c r="L126" s="451"/>
      <c r="M126" s="451"/>
      <c r="N126" s="453"/>
      <c r="O126" s="453"/>
      <c r="P126" s="424"/>
      <c r="Q126" s="425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s="379" customFormat="1" ht="15">
      <c r="A127" s="132"/>
      <c r="B127" s="132"/>
      <c r="C127" s="6"/>
      <c r="D127" s="7"/>
      <c r="E127" s="7"/>
      <c r="F127" s="25" t="s">
        <v>444</v>
      </c>
      <c r="G127" s="25"/>
      <c r="H127" s="26" t="s">
        <v>282</v>
      </c>
      <c r="I127" s="450"/>
      <c r="J127" s="450"/>
      <c r="K127" s="481"/>
      <c r="L127" s="450"/>
      <c r="M127" s="450"/>
      <c r="N127" s="482"/>
      <c r="O127" s="482"/>
      <c r="P127" s="424"/>
      <c r="Q127" s="425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s="379" customFormat="1" ht="15">
      <c r="A128" s="132"/>
      <c r="B128" s="132"/>
      <c r="C128" s="6"/>
      <c r="D128" s="7"/>
      <c r="E128" s="7"/>
      <c r="F128" s="72" t="s">
        <v>445</v>
      </c>
      <c r="G128" s="72"/>
      <c r="H128" s="73" t="s">
        <v>169</v>
      </c>
      <c r="I128" s="459">
        <f>SUM(I129+I130+I131)</f>
        <v>7650180</v>
      </c>
      <c r="J128" s="459"/>
      <c r="K128" s="460"/>
      <c r="L128" s="459"/>
      <c r="M128" s="459"/>
      <c r="N128" s="461"/>
      <c r="O128" s="461"/>
      <c r="P128" s="424"/>
      <c r="Q128" s="425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s="379" customFormat="1" ht="15">
      <c r="A129" s="132"/>
      <c r="B129" s="132"/>
      <c r="C129" s="6"/>
      <c r="D129" s="7"/>
      <c r="E129" s="7"/>
      <c r="F129" s="7"/>
      <c r="G129" s="7" t="s">
        <v>442</v>
      </c>
      <c r="H129" s="5" t="s">
        <v>39</v>
      </c>
      <c r="I129" s="429">
        <v>7650180</v>
      </c>
      <c r="J129" s="429"/>
      <c r="K129" s="441"/>
      <c r="L129" s="429"/>
      <c r="M129" s="429"/>
      <c r="N129" s="440"/>
      <c r="O129" s="440"/>
      <c r="P129" s="424"/>
      <c r="Q129" s="425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s="379" customFormat="1" ht="15">
      <c r="A130" s="132"/>
      <c r="B130" s="132"/>
      <c r="C130" s="6"/>
      <c r="D130" s="7"/>
      <c r="E130" s="7"/>
      <c r="F130" s="7"/>
      <c r="G130" s="7" t="s">
        <v>443</v>
      </c>
      <c r="H130" s="5" t="s">
        <v>40</v>
      </c>
      <c r="I130" s="429"/>
      <c r="J130" s="429"/>
      <c r="K130" s="441"/>
      <c r="L130" s="429"/>
      <c r="M130" s="429"/>
      <c r="N130" s="440"/>
      <c r="O130" s="440"/>
      <c r="P130" s="424"/>
      <c r="Q130" s="425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s="379" customFormat="1" ht="15">
      <c r="A131" s="132"/>
      <c r="B131" s="132"/>
      <c r="C131" s="6"/>
      <c r="D131" s="7"/>
      <c r="E131" s="7"/>
      <c r="F131" s="17"/>
      <c r="G131" s="17" t="s">
        <v>444</v>
      </c>
      <c r="H131" s="9" t="s">
        <v>41</v>
      </c>
      <c r="I131" s="451"/>
      <c r="J131" s="451"/>
      <c r="K131" s="452"/>
      <c r="L131" s="451"/>
      <c r="M131" s="451"/>
      <c r="N131" s="453"/>
      <c r="O131" s="453"/>
      <c r="P131" s="424"/>
      <c r="Q131" s="425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s="379" customFormat="1" ht="15">
      <c r="A132" s="132"/>
      <c r="B132" s="132"/>
      <c r="C132" s="6"/>
      <c r="D132" s="7"/>
      <c r="E132" s="7"/>
      <c r="F132" s="72" t="s">
        <v>448</v>
      </c>
      <c r="G132" s="72"/>
      <c r="H132" s="73" t="s">
        <v>42</v>
      </c>
      <c r="I132" s="459">
        <f>SUM(I133+I134)</f>
        <v>12418573</v>
      </c>
      <c r="J132" s="459"/>
      <c r="K132" s="460"/>
      <c r="L132" s="459"/>
      <c r="M132" s="459"/>
      <c r="N132" s="461"/>
      <c r="O132" s="461"/>
      <c r="P132" s="424"/>
      <c r="Q132" s="425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s="379" customFormat="1" ht="15">
      <c r="A133" s="132"/>
      <c r="B133" s="132"/>
      <c r="C133" s="6"/>
      <c r="D133" s="7"/>
      <c r="E133" s="7"/>
      <c r="F133" s="7"/>
      <c r="G133" s="7" t="s">
        <v>442</v>
      </c>
      <c r="H133" s="5" t="s">
        <v>43</v>
      </c>
      <c r="I133" s="429">
        <v>12418573</v>
      </c>
      <c r="J133" s="429"/>
      <c r="K133" s="441"/>
      <c r="L133" s="429"/>
      <c r="M133" s="429"/>
      <c r="N133" s="440"/>
      <c r="O133" s="440"/>
      <c r="P133" s="424"/>
      <c r="Q133" s="425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s="379" customFormat="1" ht="15">
      <c r="A134" s="132"/>
      <c r="B134" s="132"/>
      <c r="C134" s="6"/>
      <c r="D134" s="7"/>
      <c r="E134" s="7"/>
      <c r="F134" s="17"/>
      <c r="G134" s="17" t="s">
        <v>443</v>
      </c>
      <c r="H134" s="9" t="s">
        <v>177</v>
      </c>
      <c r="I134" s="451"/>
      <c r="J134" s="451"/>
      <c r="K134" s="452"/>
      <c r="L134" s="451"/>
      <c r="M134" s="451"/>
      <c r="N134" s="453"/>
      <c r="O134" s="453"/>
      <c r="P134" s="424"/>
      <c r="Q134" s="425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s="379" customFormat="1" ht="15">
      <c r="A135" s="132"/>
      <c r="B135" s="132"/>
      <c r="C135" s="6"/>
      <c r="D135" s="7"/>
      <c r="E135" s="7"/>
      <c r="F135" s="72" t="s">
        <v>449</v>
      </c>
      <c r="G135" s="72"/>
      <c r="H135" s="73" t="s">
        <v>283</v>
      </c>
      <c r="I135" s="459"/>
      <c r="J135" s="459"/>
      <c r="K135" s="460"/>
      <c r="L135" s="459"/>
      <c r="M135" s="459"/>
      <c r="N135" s="461"/>
      <c r="O135" s="461"/>
      <c r="P135" s="424"/>
      <c r="Q135" s="425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s="379" customFormat="1" ht="15">
      <c r="A136" s="132"/>
      <c r="B136" s="132"/>
      <c r="C136" s="6"/>
      <c r="D136" s="7"/>
      <c r="E136" s="7"/>
      <c r="F136" s="7"/>
      <c r="G136" s="7" t="s">
        <v>442</v>
      </c>
      <c r="H136" s="5" t="s">
        <v>44</v>
      </c>
      <c r="I136" s="429"/>
      <c r="J136" s="429"/>
      <c r="K136" s="441"/>
      <c r="L136" s="429"/>
      <c r="M136" s="429"/>
      <c r="N136" s="440"/>
      <c r="O136" s="440"/>
      <c r="P136" s="424"/>
      <c r="Q136" s="425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s="379" customFormat="1" ht="15">
      <c r="A137" s="132"/>
      <c r="B137" s="132"/>
      <c r="C137" s="6"/>
      <c r="D137" s="7"/>
      <c r="E137" s="7"/>
      <c r="F137" s="17"/>
      <c r="G137" s="17" t="s">
        <v>443</v>
      </c>
      <c r="H137" s="9" t="s">
        <v>180</v>
      </c>
      <c r="I137" s="451"/>
      <c r="J137" s="451"/>
      <c r="K137" s="452"/>
      <c r="L137" s="451"/>
      <c r="M137" s="451"/>
      <c r="N137" s="453"/>
      <c r="O137" s="453"/>
      <c r="P137" s="424"/>
      <c r="Q137" s="425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s="379" customFormat="1" ht="15">
      <c r="A138" s="132"/>
      <c r="B138" s="132"/>
      <c r="C138" s="6"/>
      <c r="D138" s="7"/>
      <c r="E138" s="7"/>
      <c r="F138" s="72" t="s">
        <v>450</v>
      </c>
      <c r="G138" s="72"/>
      <c r="H138" s="73" t="s">
        <v>284</v>
      </c>
      <c r="I138" s="459">
        <f>SUM(I139+I140+I141+I142+I143+I144+I145+I146)</f>
        <v>5432460</v>
      </c>
      <c r="J138" s="459"/>
      <c r="K138" s="460"/>
      <c r="L138" s="459"/>
      <c r="M138" s="459"/>
      <c r="N138" s="461"/>
      <c r="O138" s="461"/>
      <c r="P138" s="424"/>
      <c r="Q138" s="425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s="379" customFormat="1" ht="15">
      <c r="A139" s="132"/>
      <c r="B139" s="132"/>
      <c r="C139" s="6"/>
      <c r="D139" s="7"/>
      <c r="E139" s="7"/>
      <c r="F139" s="7"/>
      <c r="G139" s="7" t="s">
        <v>442</v>
      </c>
      <c r="H139" s="5" t="s">
        <v>192</v>
      </c>
      <c r="I139" s="429"/>
      <c r="J139" s="429"/>
      <c r="K139" s="441"/>
      <c r="L139" s="429"/>
      <c r="M139" s="429"/>
      <c r="N139" s="440"/>
      <c r="O139" s="440"/>
      <c r="P139" s="424"/>
      <c r="Q139" s="425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s="379" customFormat="1" ht="15">
      <c r="A140" s="132"/>
      <c r="B140" s="132"/>
      <c r="C140" s="6"/>
      <c r="D140" s="7"/>
      <c r="E140" s="7"/>
      <c r="F140" s="7"/>
      <c r="G140" s="7" t="s">
        <v>443</v>
      </c>
      <c r="H140" s="5" t="s">
        <v>45</v>
      </c>
      <c r="I140" s="429"/>
      <c r="J140" s="429"/>
      <c r="K140" s="441"/>
      <c r="L140" s="429"/>
      <c r="M140" s="429"/>
      <c r="N140" s="440"/>
      <c r="O140" s="440"/>
      <c r="P140" s="424"/>
      <c r="Q140" s="425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s="379" customFormat="1" ht="15">
      <c r="A141" s="132"/>
      <c r="B141" s="132"/>
      <c r="C141" s="6"/>
      <c r="D141" s="7"/>
      <c r="E141" s="7"/>
      <c r="F141" s="7"/>
      <c r="G141" s="7" t="s">
        <v>444</v>
      </c>
      <c r="H141" s="5" t="s">
        <v>181</v>
      </c>
      <c r="I141" s="429"/>
      <c r="J141" s="429"/>
      <c r="K141" s="441"/>
      <c r="L141" s="429"/>
      <c r="M141" s="429"/>
      <c r="N141" s="440"/>
      <c r="O141" s="440"/>
      <c r="P141" s="424"/>
      <c r="Q141" s="425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s="379" customFormat="1" ht="15">
      <c r="A142" s="132"/>
      <c r="B142" s="132"/>
      <c r="C142" s="6"/>
      <c r="D142" s="7"/>
      <c r="E142" s="7"/>
      <c r="F142" s="7"/>
      <c r="G142" s="7" t="s">
        <v>445</v>
      </c>
      <c r="H142" s="5" t="s">
        <v>46</v>
      </c>
      <c r="I142" s="429"/>
      <c r="J142" s="429"/>
      <c r="K142" s="441"/>
      <c r="L142" s="429"/>
      <c r="M142" s="429"/>
      <c r="N142" s="440"/>
      <c r="O142" s="440"/>
      <c r="P142" s="424"/>
      <c r="Q142" s="425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s="379" customFormat="1" ht="15">
      <c r="A143" s="132"/>
      <c r="B143" s="132"/>
      <c r="C143" s="6"/>
      <c r="D143" s="7"/>
      <c r="E143" s="7"/>
      <c r="F143" s="7"/>
      <c r="G143" s="7" t="s">
        <v>446</v>
      </c>
      <c r="H143" s="5" t="s">
        <v>47</v>
      </c>
      <c r="I143" s="429">
        <v>5432460</v>
      </c>
      <c r="J143" s="429"/>
      <c r="K143" s="441"/>
      <c r="L143" s="429"/>
      <c r="M143" s="429"/>
      <c r="N143" s="440"/>
      <c r="O143" s="440"/>
      <c r="P143" s="424"/>
      <c r="Q143" s="425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s="379" customFormat="1" ht="15">
      <c r="A144" s="132"/>
      <c r="B144" s="132"/>
      <c r="C144" s="6"/>
      <c r="D144" s="7"/>
      <c r="E144" s="7"/>
      <c r="F144" s="7"/>
      <c r="G144" s="7" t="s">
        <v>447</v>
      </c>
      <c r="H144" s="5" t="s">
        <v>184</v>
      </c>
      <c r="I144" s="429"/>
      <c r="J144" s="429"/>
      <c r="K144" s="441"/>
      <c r="L144" s="429"/>
      <c r="M144" s="429"/>
      <c r="N144" s="440"/>
      <c r="O144" s="440"/>
      <c r="P144" s="424"/>
      <c r="Q144" s="425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s="379" customFormat="1" ht="15">
      <c r="A145" s="132"/>
      <c r="B145" s="132"/>
      <c r="C145" s="6"/>
      <c r="D145" s="7"/>
      <c r="E145" s="7"/>
      <c r="F145" s="7"/>
      <c r="G145" s="7" t="s">
        <v>448</v>
      </c>
      <c r="H145" s="5" t="s">
        <v>190</v>
      </c>
      <c r="I145" s="429"/>
      <c r="J145" s="429"/>
      <c r="K145" s="441"/>
      <c r="L145" s="429"/>
      <c r="M145" s="429"/>
      <c r="N145" s="440"/>
      <c r="O145" s="440"/>
      <c r="P145" s="424"/>
      <c r="Q145" s="425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s="379" customFormat="1" ht="15">
      <c r="A146" s="132"/>
      <c r="B146" s="132"/>
      <c r="C146" s="6"/>
      <c r="D146" s="7"/>
      <c r="E146" s="7"/>
      <c r="F146" s="17"/>
      <c r="G146" s="17" t="s">
        <v>9</v>
      </c>
      <c r="H146" s="9" t="s">
        <v>185</v>
      </c>
      <c r="I146" s="451"/>
      <c r="J146" s="451"/>
      <c r="K146" s="452"/>
      <c r="L146" s="451"/>
      <c r="M146" s="451"/>
      <c r="N146" s="453"/>
      <c r="O146" s="453"/>
      <c r="P146" s="424"/>
      <c r="Q146" s="425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s="379" customFormat="1" ht="15">
      <c r="A147" s="132"/>
      <c r="B147" s="132"/>
      <c r="C147" s="6"/>
      <c r="D147" s="7"/>
      <c r="E147" s="7"/>
      <c r="F147" s="72" t="s">
        <v>451</v>
      </c>
      <c r="G147" s="72"/>
      <c r="H147" s="73" t="s">
        <v>285</v>
      </c>
      <c r="I147" s="459"/>
      <c r="J147" s="459"/>
      <c r="K147" s="460"/>
      <c r="L147" s="459"/>
      <c r="M147" s="459"/>
      <c r="N147" s="461"/>
      <c r="O147" s="461"/>
      <c r="P147" s="424"/>
      <c r="Q147" s="425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s="379" customFormat="1" ht="15">
      <c r="A148" s="132"/>
      <c r="B148" s="132"/>
      <c r="C148" s="6"/>
      <c r="D148" s="7"/>
      <c r="E148" s="7"/>
      <c r="F148" s="17"/>
      <c r="G148" s="17" t="s">
        <v>442</v>
      </c>
      <c r="H148" s="9" t="s">
        <v>49</v>
      </c>
      <c r="I148" s="451"/>
      <c r="J148" s="451"/>
      <c r="K148" s="452"/>
      <c r="L148" s="451"/>
      <c r="M148" s="451"/>
      <c r="N148" s="453"/>
      <c r="O148" s="453"/>
      <c r="P148" s="424"/>
      <c r="Q148" s="425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s="379" customFormat="1" ht="15">
      <c r="A149" s="132"/>
      <c r="B149" s="132"/>
      <c r="C149" s="6"/>
      <c r="D149" s="7"/>
      <c r="E149" s="7"/>
      <c r="F149" s="72" t="s">
        <v>452</v>
      </c>
      <c r="G149" s="72"/>
      <c r="H149" s="73" t="s">
        <v>286</v>
      </c>
      <c r="I149" s="459"/>
      <c r="J149" s="459"/>
      <c r="K149" s="460"/>
      <c r="L149" s="459"/>
      <c r="M149" s="459"/>
      <c r="N149" s="461"/>
      <c r="O149" s="461"/>
      <c r="P149" s="424"/>
      <c r="Q149" s="425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s="379" customFormat="1" ht="15">
      <c r="A150" s="132"/>
      <c r="B150" s="132"/>
      <c r="C150" s="6"/>
      <c r="D150" s="7"/>
      <c r="E150" s="7"/>
      <c r="F150" s="17"/>
      <c r="G150" s="17" t="s">
        <v>442</v>
      </c>
      <c r="H150" s="9" t="s">
        <v>50</v>
      </c>
      <c r="I150" s="451"/>
      <c r="J150" s="451"/>
      <c r="K150" s="452"/>
      <c r="L150" s="451"/>
      <c r="M150" s="451"/>
      <c r="N150" s="453"/>
      <c r="O150" s="453"/>
      <c r="P150" s="424"/>
      <c r="Q150" s="425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s="379" customFormat="1" ht="15">
      <c r="A151" s="132"/>
      <c r="B151" s="132"/>
      <c r="C151" s="6"/>
      <c r="D151" s="7"/>
      <c r="E151" s="7"/>
      <c r="F151" s="72" t="s">
        <v>454</v>
      </c>
      <c r="G151" s="72"/>
      <c r="H151" s="73" t="s">
        <v>287</v>
      </c>
      <c r="I151" s="459">
        <f>SUM(I152+I153+I154+I155+I156+I157+I158+I159)</f>
        <v>15497748</v>
      </c>
      <c r="J151" s="459"/>
      <c r="K151" s="460"/>
      <c r="L151" s="459"/>
      <c r="M151" s="459"/>
      <c r="N151" s="461"/>
      <c r="O151" s="461"/>
      <c r="P151" s="424"/>
      <c r="Q151" s="425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s="379" customFormat="1" ht="15">
      <c r="A152" s="132"/>
      <c r="B152" s="132"/>
      <c r="C152" s="6"/>
      <c r="D152" s="7"/>
      <c r="E152" s="7"/>
      <c r="F152" s="7"/>
      <c r="G152" s="7" t="s">
        <v>442</v>
      </c>
      <c r="H152" s="5" t="s">
        <v>48</v>
      </c>
      <c r="I152" s="429">
        <v>12315588</v>
      </c>
      <c r="J152" s="429"/>
      <c r="K152" s="441"/>
      <c r="L152" s="429"/>
      <c r="M152" s="429"/>
      <c r="N152" s="440"/>
      <c r="O152" s="440"/>
      <c r="P152" s="424"/>
      <c r="Q152" s="425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s="379" customFormat="1" ht="15">
      <c r="A153" s="132"/>
      <c r="B153" s="132"/>
      <c r="C153" s="6"/>
      <c r="D153" s="7"/>
      <c r="E153" s="7"/>
      <c r="F153" s="7"/>
      <c r="G153" s="7" t="s">
        <v>443</v>
      </c>
      <c r="H153" s="5" t="s">
        <v>187</v>
      </c>
      <c r="I153" s="429">
        <v>875724</v>
      </c>
      <c r="J153" s="429"/>
      <c r="K153" s="441"/>
      <c r="L153" s="429"/>
      <c r="M153" s="429"/>
      <c r="N153" s="440"/>
      <c r="O153" s="440"/>
      <c r="P153" s="424"/>
      <c r="Q153" s="425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s="379" customFormat="1" ht="15">
      <c r="A154" s="132"/>
      <c r="B154" s="132"/>
      <c r="C154" s="6"/>
      <c r="D154" s="7"/>
      <c r="E154" s="7"/>
      <c r="F154" s="7"/>
      <c r="G154" s="7" t="s">
        <v>444</v>
      </c>
      <c r="H154" s="5" t="s">
        <v>52</v>
      </c>
      <c r="I154" s="429">
        <v>2306436</v>
      </c>
      <c r="J154" s="429"/>
      <c r="K154" s="441"/>
      <c r="L154" s="429"/>
      <c r="M154" s="429"/>
      <c r="N154" s="440"/>
      <c r="O154" s="440"/>
      <c r="P154" s="424"/>
      <c r="Q154" s="425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s="379" customFormat="1" ht="15" customHeight="1">
      <c r="A155" s="132"/>
      <c r="B155" s="132"/>
      <c r="C155" s="6"/>
      <c r="D155" s="7"/>
      <c r="E155" s="7"/>
      <c r="F155" s="7"/>
      <c r="G155" s="7" t="s">
        <v>445</v>
      </c>
      <c r="H155" s="5" t="s">
        <v>51</v>
      </c>
      <c r="I155" s="429"/>
      <c r="J155" s="429"/>
      <c r="K155" s="441"/>
      <c r="L155" s="429"/>
      <c r="M155" s="429"/>
      <c r="N155" s="440"/>
      <c r="O155" s="440"/>
      <c r="P155" s="424"/>
      <c r="Q155" s="425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s="379" customFormat="1" ht="15" customHeight="1">
      <c r="A156" s="132"/>
      <c r="B156" s="132"/>
      <c r="C156" s="6"/>
      <c r="D156" s="7"/>
      <c r="E156" s="7"/>
      <c r="F156" s="7"/>
      <c r="G156" s="7" t="s">
        <v>446</v>
      </c>
      <c r="H156" s="5" t="s">
        <v>53</v>
      </c>
      <c r="I156" s="429"/>
      <c r="J156" s="429"/>
      <c r="K156" s="441"/>
      <c r="L156" s="429"/>
      <c r="M156" s="429"/>
      <c r="N156" s="440"/>
      <c r="O156" s="440"/>
      <c r="P156" s="424"/>
      <c r="Q156" s="425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s="379" customFormat="1" ht="15" customHeight="1">
      <c r="A157" s="132"/>
      <c r="B157" s="132"/>
      <c r="C157" s="6"/>
      <c r="D157" s="7"/>
      <c r="E157" s="7"/>
      <c r="F157" s="7"/>
      <c r="G157" s="7" t="s">
        <v>447</v>
      </c>
      <c r="H157" s="5" t="s">
        <v>194</v>
      </c>
      <c r="I157" s="429"/>
      <c r="J157" s="429"/>
      <c r="K157" s="441"/>
      <c r="L157" s="429"/>
      <c r="M157" s="429"/>
      <c r="N157" s="440"/>
      <c r="O157" s="440"/>
      <c r="P157" s="424"/>
      <c r="Q157" s="425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s="379" customFormat="1" ht="15" customHeight="1">
      <c r="A158" s="132"/>
      <c r="B158" s="132"/>
      <c r="C158" s="6"/>
      <c r="D158" s="7"/>
      <c r="E158" s="7"/>
      <c r="F158" s="7"/>
      <c r="G158" s="7" t="s">
        <v>448</v>
      </c>
      <c r="H158" s="5" t="s">
        <v>54</v>
      </c>
      <c r="I158" s="429"/>
      <c r="J158" s="429"/>
      <c r="K158" s="441"/>
      <c r="L158" s="429"/>
      <c r="M158" s="429"/>
      <c r="N158" s="440"/>
      <c r="O158" s="440"/>
      <c r="P158" s="424"/>
      <c r="Q158" s="425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s="379" customFormat="1" ht="15" customHeight="1">
      <c r="A159" s="132"/>
      <c r="B159" s="132"/>
      <c r="C159" s="6"/>
      <c r="D159" s="7"/>
      <c r="E159" s="7"/>
      <c r="F159" s="17"/>
      <c r="G159" s="17" t="s">
        <v>9</v>
      </c>
      <c r="H159" s="9" t="s">
        <v>196</v>
      </c>
      <c r="I159" s="451"/>
      <c r="J159" s="451"/>
      <c r="K159" s="452"/>
      <c r="L159" s="451"/>
      <c r="M159" s="451"/>
      <c r="N159" s="453"/>
      <c r="O159" s="453"/>
      <c r="P159" s="424"/>
      <c r="Q159" s="425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s="379" customFormat="1" ht="15">
      <c r="A160" s="132"/>
      <c r="B160" s="132"/>
      <c r="C160" s="6"/>
      <c r="D160" s="7"/>
      <c r="E160" s="7"/>
      <c r="F160" s="72" t="s">
        <v>455</v>
      </c>
      <c r="G160" s="72"/>
      <c r="H160" s="73" t="s">
        <v>55</v>
      </c>
      <c r="I160" s="459">
        <f>SUM(I161:I162)</f>
        <v>6635076</v>
      </c>
      <c r="J160" s="459"/>
      <c r="K160" s="460"/>
      <c r="L160" s="459"/>
      <c r="M160" s="459"/>
      <c r="N160" s="461"/>
      <c r="O160" s="461"/>
      <c r="P160" s="424"/>
      <c r="Q160" s="425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s="379" customFormat="1" ht="15">
      <c r="A161" s="132"/>
      <c r="B161" s="132"/>
      <c r="C161" s="6"/>
      <c r="D161" s="7"/>
      <c r="E161" s="7"/>
      <c r="F161" s="7"/>
      <c r="G161" s="7" t="s">
        <v>442</v>
      </c>
      <c r="H161" s="5" t="s">
        <v>56</v>
      </c>
      <c r="I161" s="429">
        <v>6635076</v>
      </c>
      <c r="J161" s="429"/>
      <c r="K161" s="441"/>
      <c r="L161" s="429"/>
      <c r="M161" s="429"/>
      <c r="N161" s="440"/>
      <c r="O161" s="440"/>
      <c r="P161" s="424"/>
      <c r="Q161" s="425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s="379" customFormat="1" ht="15">
      <c r="A162" s="132"/>
      <c r="B162" s="132"/>
      <c r="C162" s="6"/>
      <c r="D162" s="7"/>
      <c r="E162" s="7"/>
      <c r="F162" s="17"/>
      <c r="G162" s="17" t="s">
        <v>9</v>
      </c>
      <c r="H162" s="9" t="s">
        <v>198</v>
      </c>
      <c r="I162" s="451"/>
      <c r="J162" s="451"/>
      <c r="K162" s="452"/>
      <c r="L162" s="451"/>
      <c r="M162" s="451"/>
      <c r="N162" s="453"/>
      <c r="O162" s="453"/>
      <c r="P162" s="424"/>
      <c r="Q162" s="425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s="379" customFormat="1" ht="15">
      <c r="A163" s="132"/>
      <c r="B163" s="132"/>
      <c r="C163" s="6"/>
      <c r="D163" s="7"/>
      <c r="E163" s="7"/>
      <c r="F163" s="72" t="s">
        <v>12</v>
      </c>
      <c r="G163" s="72"/>
      <c r="H163" s="73" t="s">
        <v>291</v>
      </c>
      <c r="I163" s="459"/>
      <c r="J163" s="459"/>
      <c r="K163" s="460"/>
      <c r="L163" s="459"/>
      <c r="M163" s="459"/>
      <c r="N163" s="461"/>
      <c r="O163" s="461"/>
      <c r="P163" s="424"/>
      <c r="Q163" s="425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s="379" customFormat="1" ht="15">
      <c r="A164" s="132"/>
      <c r="B164" s="132"/>
      <c r="C164" s="6"/>
      <c r="D164" s="7"/>
      <c r="E164" s="7"/>
      <c r="F164" s="7"/>
      <c r="G164" s="7" t="s">
        <v>442</v>
      </c>
      <c r="H164" s="5" t="s">
        <v>202</v>
      </c>
      <c r="I164" s="429"/>
      <c r="J164" s="429"/>
      <c r="K164" s="441"/>
      <c r="L164" s="429"/>
      <c r="M164" s="429"/>
      <c r="N164" s="440"/>
      <c r="O164" s="440"/>
      <c r="P164" s="424"/>
      <c r="Q164" s="425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s="379" customFormat="1" ht="15">
      <c r="A165" s="132"/>
      <c r="B165" s="132"/>
      <c r="C165" s="6"/>
      <c r="D165" s="7"/>
      <c r="E165" s="7"/>
      <c r="F165" s="17"/>
      <c r="G165" s="17" t="s">
        <v>443</v>
      </c>
      <c r="H165" s="9" t="s">
        <v>57</v>
      </c>
      <c r="I165" s="451"/>
      <c r="J165" s="451"/>
      <c r="K165" s="452"/>
      <c r="L165" s="451"/>
      <c r="M165" s="451"/>
      <c r="N165" s="453"/>
      <c r="O165" s="453"/>
      <c r="P165" s="424"/>
      <c r="Q165" s="425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s="379" customFormat="1" ht="15">
      <c r="A166" s="132"/>
      <c r="B166" s="132"/>
      <c r="C166" s="6"/>
      <c r="D166" s="7"/>
      <c r="E166" s="7"/>
      <c r="F166" s="25" t="s">
        <v>387</v>
      </c>
      <c r="G166" s="25"/>
      <c r="H166" s="26" t="s">
        <v>58</v>
      </c>
      <c r="I166" s="450"/>
      <c r="J166" s="450"/>
      <c r="K166" s="481"/>
      <c r="L166" s="450"/>
      <c r="M166" s="450"/>
      <c r="N166" s="482"/>
      <c r="O166" s="482"/>
      <c r="P166" s="424"/>
      <c r="Q166" s="425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s="379" customFormat="1" ht="15">
      <c r="A167" s="132"/>
      <c r="B167" s="132"/>
      <c r="C167" s="6"/>
      <c r="D167" s="7"/>
      <c r="E167" s="7"/>
      <c r="F167" s="72" t="s">
        <v>388</v>
      </c>
      <c r="G167" s="72"/>
      <c r="H167" s="73" t="s">
        <v>211</v>
      </c>
      <c r="I167" s="459"/>
      <c r="J167" s="459"/>
      <c r="K167" s="460"/>
      <c r="L167" s="459"/>
      <c r="M167" s="459"/>
      <c r="N167" s="461"/>
      <c r="O167" s="461"/>
      <c r="P167" s="424"/>
      <c r="Q167" s="425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s="379" customFormat="1" ht="15">
      <c r="A168" s="132"/>
      <c r="B168" s="132"/>
      <c r="C168" s="6"/>
      <c r="D168" s="7"/>
      <c r="E168" s="7"/>
      <c r="F168" s="7"/>
      <c r="G168" s="7" t="s">
        <v>442</v>
      </c>
      <c r="H168" s="5" t="s">
        <v>212</v>
      </c>
      <c r="I168" s="429"/>
      <c r="J168" s="429"/>
      <c r="K168" s="441"/>
      <c r="L168" s="429"/>
      <c r="M168" s="429"/>
      <c r="N168" s="440"/>
      <c r="O168" s="440"/>
      <c r="P168" s="424"/>
      <c r="Q168" s="425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s="379" customFormat="1" ht="15">
      <c r="A169" s="132"/>
      <c r="B169" s="132"/>
      <c r="C169" s="6"/>
      <c r="D169" s="7"/>
      <c r="E169" s="7"/>
      <c r="F169" s="17"/>
      <c r="G169" s="17" t="s">
        <v>443</v>
      </c>
      <c r="H169" s="9" t="s">
        <v>213</v>
      </c>
      <c r="I169" s="451"/>
      <c r="J169" s="451"/>
      <c r="K169" s="452"/>
      <c r="L169" s="451"/>
      <c r="M169" s="451"/>
      <c r="N169" s="453"/>
      <c r="O169" s="453"/>
      <c r="P169" s="424"/>
      <c r="Q169" s="425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s="379" customFormat="1" ht="15">
      <c r="A170" s="132"/>
      <c r="B170" s="132"/>
      <c r="C170" s="6"/>
      <c r="D170" s="7"/>
      <c r="E170" s="7"/>
      <c r="F170" s="25" t="s">
        <v>404</v>
      </c>
      <c r="G170" s="25"/>
      <c r="H170" s="26" t="s">
        <v>59</v>
      </c>
      <c r="I170" s="450"/>
      <c r="J170" s="450"/>
      <c r="K170" s="481"/>
      <c r="L170" s="450"/>
      <c r="M170" s="450"/>
      <c r="N170" s="482"/>
      <c r="O170" s="482"/>
      <c r="P170" s="424"/>
      <c r="Q170" s="425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s="379" customFormat="1" ht="15">
      <c r="A171" s="132"/>
      <c r="B171" s="132"/>
      <c r="C171" s="6"/>
      <c r="D171" s="7"/>
      <c r="E171" s="7"/>
      <c r="F171" s="25" t="s">
        <v>292</v>
      </c>
      <c r="G171" s="25"/>
      <c r="H171" s="26" t="s">
        <v>216</v>
      </c>
      <c r="I171" s="450"/>
      <c r="J171" s="450"/>
      <c r="K171" s="481"/>
      <c r="L171" s="450"/>
      <c r="M171" s="450"/>
      <c r="N171" s="482"/>
      <c r="O171" s="482"/>
      <c r="P171" s="424"/>
      <c r="Q171" s="425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s="379" customFormat="1" ht="15">
      <c r="A172" s="132"/>
      <c r="B172" s="132"/>
      <c r="C172" s="6"/>
      <c r="D172" s="7"/>
      <c r="E172" s="7"/>
      <c r="F172" s="72" t="s">
        <v>405</v>
      </c>
      <c r="G172" s="72"/>
      <c r="H172" s="73" t="s">
        <v>217</v>
      </c>
      <c r="I172" s="459"/>
      <c r="J172" s="459"/>
      <c r="K172" s="460"/>
      <c r="L172" s="459"/>
      <c r="M172" s="459"/>
      <c r="N172" s="461"/>
      <c r="O172" s="461"/>
      <c r="P172" s="424"/>
      <c r="Q172" s="425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s="379" customFormat="1" ht="15">
      <c r="A173" s="132"/>
      <c r="B173" s="132"/>
      <c r="C173" s="6"/>
      <c r="D173" s="7"/>
      <c r="E173" s="7"/>
      <c r="F173" s="7"/>
      <c r="G173" s="7" t="s">
        <v>442</v>
      </c>
      <c r="H173" s="5" t="s">
        <v>218</v>
      </c>
      <c r="I173" s="429"/>
      <c r="J173" s="429"/>
      <c r="K173" s="441"/>
      <c r="L173" s="429"/>
      <c r="M173" s="429"/>
      <c r="N173" s="440"/>
      <c r="O173" s="440"/>
      <c r="P173" s="424"/>
      <c r="Q173" s="425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s="379" customFormat="1" ht="15">
      <c r="A174" s="132"/>
      <c r="B174" s="132"/>
      <c r="C174" s="6"/>
      <c r="D174" s="7"/>
      <c r="E174" s="7"/>
      <c r="F174" s="17"/>
      <c r="G174" s="17" t="s">
        <v>443</v>
      </c>
      <c r="H174" s="9" t="s">
        <v>60</v>
      </c>
      <c r="I174" s="451"/>
      <c r="J174" s="451"/>
      <c r="K174" s="452"/>
      <c r="L174" s="451"/>
      <c r="M174" s="451"/>
      <c r="N174" s="453"/>
      <c r="O174" s="453"/>
      <c r="P174" s="424"/>
      <c r="Q174" s="425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s="379" customFormat="1" ht="15">
      <c r="A175" s="132"/>
      <c r="B175" s="132"/>
      <c r="C175" s="6"/>
      <c r="D175" s="7"/>
      <c r="E175" s="7"/>
      <c r="F175" s="25" t="s">
        <v>406</v>
      </c>
      <c r="G175" s="25"/>
      <c r="H175" s="26" t="s">
        <v>220</v>
      </c>
      <c r="I175" s="450"/>
      <c r="J175" s="450"/>
      <c r="K175" s="481"/>
      <c r="L175" s="450"/>
      <c r="M175" s="450"/>
      <c r="N175" s="482"/>
      <c r="O175" s="482"/>
      <c r="P175" s="424"/>
      <c r="Q175" s="425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s="379" customFormat="1" ht="15">
      <c r="A176" s="132"/>
      <c r="B176" s="132"/>
      <c r="C176" s="6"/>
      <c r="D176" s="7"/>
      <c r="E176" s="7"/>
      <c r="F176" s="25" t="s">
        <v>61</v>
      </c>
      <c r="G176" s="25"/>
      <c r="H176" s="26" t="s">
        <v>222</v>
      </c>
      <c r="I176" s="450"/>
      <c r="J176" s="450"/>
      <c r="K176" s="481"/>
      <c r="L176" s="450"/>
      <c r="M176" s="450"/>
      <c r="N176" s="482"/>
      <c r="O176" s="482"/>
      <c r="P176" s="424"/>
      <c r="Q176" s="425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s="379" customFormat="1" ht="15">
      <c r="A177" s="132"/>
      <c r="B177" s="132"/>
      <c r="C177" s="6"/>
      <c r="D177" s="7"/>
      <c r="E177" s="7"/>
      <c r="F177" s="25" t="s">
        <v>221</v>
      </c>
      <c r="G177" s="25"/>
      <c r="H177" s="26" t="s">
        <v>62</v>
      </c>
      <c r="I177" s="450"/>
      <c r="J177" s="450"/>
      <c r="K177" s="481"/>
      <c r="L177" s="450"/>
      <c r="M177" s="450"/>
      <c r="N177" s="482"/>
      <c r="O177" s="482"/>
      <c r="P177" s="424"/>
      <c r="Q177" s="425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s="379" customFormat="1" ht="15">
      <c r="A178" s="132"/>
      <c r="B178" s="132"/>
      <c r="C178" s="6"/>
      <c r="D178" s="7"/>
      <c r="E178" s="7"/>
      <c r="F178" s="25" t="s">
        <v>63</v>
      </c>
      <c r="G178" s="25"/>
      <c r="H178" s="26" t="s">
        <v>226</v>
      </c>
      <c r="I178" s="450"/>
      <c r="J178" s="450"/>
      <c r="K178" s="481"/>
      <c r="L178" s="450"/>
      <c r="M178" s="450"/>
      <c r="N178" s="482"/>
      <c r="O178" s="482"/>
      <c r="P178" s="424"/>
      <c r="Q178" s="425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s="379" customFormat="1" ht="15">
      <c r="A179" s="132"/>
      <c r="B179" s="132"/>
      <c r="C179" s="16"/>
      <c r="D179" s="17"/>
      <c r="E179" s="17"/>
      <c r="F179" s="25" t="s">
        <v>9</v>
      </c>
      <c r="G179" s="25"/>
      <c r="H179" s="26" t="s">
        <v>228</v>
      </c>
      <c r="I179" s="450"/>
      <c r="J179" s="450"/>
      <c r="K179" s="481"/>
      <c r="L179" s="450"/>
      <c r="M179" s="450"/>
      <c r="N179" s="482"/>
      <c r="O179" s="482"/>
      <c r="P179" s="424"/>
      <c r="Q179" s="425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s="420" customFormat="1" ht="15">
      <c r="A180" s="414"/>
      <c r="B180" s="414"/>
      <c r="C180" s="100"/>
      <c r="D180" s="72"/>
      <c r="E180" s="107" t="s">
        <v>443</v>
      </c>
      <c r="F180" s="107"/>
      <c r="G180" s="107"/>
      <c r="H180" s="108" t="s">
        <v>293</v>
      </c>
      <c r="I180" s="455">
        <f>SUM(I181:I183)</f>
        <v>6699447</v>
      </c>
      <c r="J180" s="455"/>
      <c r="K180" s="456"/>
      <c r="L180" s="455"/>
      <c r="M180" s="455"/>
      <c r="N180" s="457"/>
      <c r="O180" s="457"/>
      <c r="P180" s="447"/>
      <c r="Q180" s="448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</row>
    <row r="181" spans="1:43" s="379" customFormat="1" ht="15">
      <c r="A181" s="132"/>
      <c r="B181" s="132"/>
      <c r="C181" s="6"/>
      <c r="D181" s="7"/>
      <c r="E181" s="7"/>
      <c r="F181" s="17" t="s">
        <v>442</v>
      </c>
      <c r="G181" s="17"/>
      <c r="H181" s="9" t="s">
        <v>294</v>
      </c>
      <c r="I181" s="451">
        <v>5248971</v>
      </c>
      <c r="J181" s="451"/>
      <c r="K181" s="452"/>
      <c r="L181" s="451"/>
      <c r="M181" s="451"/>
      <c r="N181" s="453"/>
      <c r="O181" s="453"/>
      <c r="P181" s="424"/>
      <c r="Q181" s="425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s="379" customFormat="1" ht="15">
      <c r="A182" s="132"/>
      <c r="B182" s="132"/>
      <c r="C182" s="6"/>
      <c r="D182" s="7"/>
      <c r="E182" s="7"/>
      <c r="F182" s="25" t="s">
        <v>443</v>
      </c>
      <c r="G182" s="25"/>
      <c r="H182" s="26" t="s">
        <v>295</v>
      </c>
      <c r="I182" s="450">
        <v>1450476</v>
      </c>
      <c r="J182" s="450"/>
      <c r="K182" s="481"/>
      <c r="L182" s="450"/>
      <c r="M182" s="450"/>
      <c r="N182" s="482"/>
      <c r="O182" s="482"/>
      <c r="P182" s="424"/>
      <c r="Q182" s="425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s="379" customFormat="1" ht="15">
      <c r="A183" s="132"/>
      <c r="B183" s="132"/>
      <c r="C183" s="16"/>
      <c r="D183" s="17"/>
      <c r="E183" s="17"/>
      <c r="F183" s="25" t="s">
        <v>444</v>
      </c>
      <c r="G183" s="25"/>
      <c r="H183" s="26" t="s">
        <v>64</v>
      </c>
      <c r="I183" s="450"/>
      <c r="J183" s="450"/>
      <c r="K183" s="481"/>
      <c r="L183" s="450"/>
      <c r="M183" s="450"/>
      <c r="N183" s="482"/>
      <c r="O183" s="482"/>
      <c r="P183" s="424"/>
      <c r="Q183" s="425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s="420" customFormat="1" ht="15">
      <c r="A184" s="414"/>
      <c r="B184" s="414"/>
      <c r="C184" s="100"/>
      <c r="D184" s="72"/>
      <c r="E184" s="107" t="s">
        <v>444</v>
      </c>
      <c r="F184" s="107"/>
      <c r="G184" s="107"/>
      <c r="H184" s="108" t="s">
        <v>296</v>
      </c>
      <c r="I184" s="455">
        <f>SUM(I185+I188)</f>
        <v>6791092</v>
      </c>
      <c r="J184" s="455"/>
      <c r="K184" s="456"/>
      <c r="L184" s="455"/>
      <c r="M184" s="455"/>
      <c r="N184" s="457"/>
      <c r="O184" s="457"/>
      <c r="P184" s="447"/>
      <c r="Q184" s="448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</row>
    <row r="185" spans="1:43" s="379" customFormat="1" ht="15">
      <c r="A185" s="132"/>
      <c r="B185" s="132"/>
      <c r="C185" s="6"/>
      <c r="D185" s="7"/>
      <c r="E185" s="7"/>
      <c r="F185" s="7" t="s">
        <v>442</v>
      </c>
      <c r="G185" s="7"/>
      <c r="H185" s="5" t="s">
        <v>297</v>
      </c>
      <c r="I185" s="429">
        <f>SUM(I186:I187)</f>
        <v>6791092</v>
      </c>
      <c r="J185" s="429"/>
      <c r="K185" s="441"/>
      <c r="L185" s="429"/>
      <c r="M185" s="429"/>
      <c r="N185" s="440"/>
      <c r="O185" s="440"/>
      <c r="P185" s="424"/>
      <c r="Q185" s="425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s="379" customFormat="1" ht="15">
      <c r="A186" s="132"/>
      <c r="B186" s="132"/>
      <c r="C186" s="6"/>
      <c r="D186" s="7"/>
      <c r="E186" s="7"/>
      <c r="F186" s="7"/>
      <c r="G186" s="7" t="s">
        <v>442</v>
      </c>
      <c r="H186" s="5" t="s">
        <v>230</v>
      </c>
      <c r="I186" s="429">
        <v>6791092</v>
      </c>
      <c r="J186" s="429"/>
      <c r="K186" s="441"/>
      <c r="L186" s="429"/>
      <c r="M186" s="429"/>
      <c r="N186" s="440"/>
      <c r="O186" s="440"/>
      <c r="P186" s="424"/>
      <c r="Q186" s="425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s="379" customFormat="1" ht="15">
      <c r="A187" s="132"/>
      <c r="B187" s="132"/>
      <c r="C187" s="6"/>
      <c r="D187" s="7"/>
      <c r="E187" s="7"/>
      <c r="F187" s="17"/>
      <c r="G187" s="17" t="s">
        <v>443</v>
      </c>
      <c r="H187" s="9" t="s">
        <v>231</v>
      </c>
      <c r="I187" s="451"/>
      <c r="J187" s="451"/>
      <c r="K187" s="452"/>
      <c r="L187" s="451"/>
      <c r="M187" s="451"/>
      <c r="N187" s="453"/>
      <c r="O187" s="453"/>
      <c r="P187" s="424"/>
      <c r="Q187" s="425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s="379" customFormat="1" ht="15">
      <c r="A188" s="132"/>
      <c r="B188" s="132"/>
      <c r="C188" s="6"/>
      <c r="D188" s="7"/>
      <c r="E188" s="7"/>
      <c r="F188" s="72" t="s">
        <v>443</v>
      </c>
      <c r="G188" s="72"/>
      <c r="H188" s="73" t="s">
        <v>232</v>
      </c>
      <c r="I188" s="459">
        <f>SUM(I189:I191)</f>
        <v>0</v>
      </c>
      <c r="J188" s="459"/>
      <c r="K188" s="460"/>
      <c r="L188" s="459"/>
      <c r="M188" s="459"/>
      <c r="N188" s="461"/>
      <c r="O188" s="461"/>
      <c r="P188" s="424"/>
      <c r="Q188" s="425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s="379" customFormat="1" ht="15">
      <c r="A189" s="132"/>
      <c r="B189" s="132"/>
      <c r="C189" s="6"/>
      <c r="D189" s="7"/>
      <c r="E189" s="7"/>
      <c r="F189" s="7"/>
      <c r="G189" s="7" t="s">
        <v>442</v>
      </c>
      <c r="H189" s="5" t="s">
        <v>230</v>
      </c>
      <c r="I189" s="429"/>
      <c r="J189" s="429"/>
      <c r="K189" s="441"/>
      <c r="L189" s="429"/>
      <c r="M189" s="429"/>
      <c r="N189" s="440"/>
      <c r="O189" s="440"/>
      <c r="P189" s="424"/>
      <c r="Q189" s="425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s="379" customFormat="1" ht="15">
      <c r="A190" s="132"/>
      <c r="B190" s="132"/>
      <c r="C190" s="6"/>
      <c r="D190" s="7"/>
      <c r="E190" s="7"/>
      <c r="F190" s="7"/>
      <c r="G190" s="7" t="s">
        <v>443</v>
      </c>
      <c r="H190" s="5" t="s">
        <v>233</v>
      </c>
      <c r="I190" s="429"/>
      <c r="J190" s="429"/>
      <c r="K190" s="441"/>
      <c r="L190" s="429"/>
      <c r="M190" s="429"/>
      <c r="N190" s="440"/>
      <c r="O190" s="440"/>
      <c r="P190" s="424"/>
      <c r="Q190" s="425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s="379" customFormat="1" ht="15">
      <c r="A191" s="132"/>
      <c r="B191" s="132"/>
      <c r="C191" s="6"/>
      <c r="D191" s="7"/>
      <c r="E191" s="7"/>
      <c r="F191" s="17"/>
      <c r="G191" s="17" t="s">
        <v>444</v>
      </c>
      <c r="H191" s="9" t="s">
        <v>234</v>
      </c>
      <c r="I191" s="451"/>
      <c r="J191" s="451"/>
      <c r="K191" s="452"/>
      <c r="L191" s="451"/>
      <c r="M191" s="451"/>
      <c r="N191" s="453"/>
      <c r="O191" s="453"/>
      <c r="P191" s="424"/>
      <c r="Q191" s="425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s="379" customFormat="1" ht="15">
      <c r="A192" s="132"/>
      <c r="B192" s="132"/>
      <c r="C192" s="6"/>
      <c r="D192" s="7"/>
      <c r="E192" s="7"/>
      <c r="F192" s="72" t="s">
        <v>444</v>
      </c>
      <c r="G192" s="72"/>
      <c r="H192" s="73" t="s">
        <v>298</v>
      </c>
      <c r="I192" s="459"/>
      <c r="J192" s="459"/>
      <c r="K192" s="460"/>
      <c r="L192" s="459"/>
      <c r="M192" s="459"/>
      <c r="N192" s="461"/>
      <c r="O192" s="461"/>
      <c r="P192" s="424"/>
      <c r="Q192" s="425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s="379" customFormat="1" ht="15">
      <c r="A193" s="132"/>
      <c r="B193" s="132"/>
      <c r="C193" s="6"/>
      <c r="D193" s="7"/>
      <c r="E193" s="7"/>
      <c r="F193" s="7"/>
      <c r="G193" s="7" t="s">
        <v>442</v>
      </c>
      <c r="H193" s="5" t="s">
        <v>230</v>
      </c>
      <c r="I193" s="429"/>
      <c r="J193" s="429"/>
      <c r="K193" s="441"/>
      <c r="L193" s="429"/>
      <c r="M193" s="429"/>
      <c r="N193" s="440"/>
      <c r="O193" s="440"/>
      <c r="P193" s="424"/>
      <c r="Q193" s="425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s="379" customFormat="1" ht="15">
      <c r="A194" s="132"/>
      <c r="B194" s="132"/>
      <c r="C194" s="6"/>
      <c r="D194" s="7"/>
      <c r="E194" s="7"/>
      <c r="F194" s="7"/>
      <c r="G194" s="7" t="s">
        <v>443</v>
      </c>
      <c r="H194" s="5" t="s">
        <v>236</v>
      </c>
      <c r="I194" s="429"/>
      <c r="J194" s="429"/>
      <c r="K194" s="441"/>
      <c r="L194" s="429"/>
      <c r="M194" s="429"/>
      <c r="N194" s="440"/>
      <c r="O194" s="440"/>
      <c r="P194" s="424"/>
      <c r="Q194" s="425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s="379" customFormat="1" ht="15">
      <c r="A195" s="132"/>
      <c r="B195" s="132"/>
      <c r="C195" s="6"/>
      <c r="D195" s="7"/>
      <c r="E195" s="7"/>
      <c r="F195" s="7"/>
      <c r="G195" s="7" t="s">
        <v>444</v>
      </c>
      <c r="H195" s="5" t="s">
        <v>237</v>
      </c>
      <c r="I195" s="429"/>
      <c r="J195" s="429"/>
      <c r="K195" s="441"/>
      <c r="L195" s="429"/>
      <c r="M195" s="429"/>
      <c r="N195" s="440"/>
      <c r="O195" s="440"/>
      <c r="P195" s="424"/>
      <c r="Q195" s="425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s="379" customFormat="1" ht="15">
      <c r="A196" s="132"/>
      <c r="B196" s="132"/>
      <c r="C196" s="16"/>
      <c r="D196" s="17"/>
      <c r="E196" s="17"/>
      <c r="F196" s="17"/>
      <c r="G196" s="17" t="s">
        <v>445</v>
      </c>
      <c r="H196" s="9" t="s">
        <v>65</v>
      </c>
      <c r="I196" s="451"/>
      <c r="J196" s="451"/>
      <c r="K196" s="452"/>
      <c r="L196" s="451"/>
      <c r="M196" s="451"/>
      <c r="N196" s="453"/>
      <c r="O196" s="453"/>
      <c r="P196" s="424"/>
      <c r="Q196" s="425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s="420" customFormat="1" ht="15">
      <c r="A197" s="414"/>
      <c r="B197" s="414"/>
      <c r="C197" s="100"/>
      <c r="D197" s="72"/>
      <c r="E197" s="75" t="s">
        <v>445</v>
      </c>
      <c r="F197" s="58"/>
      <c r="G197" s="58"/>
      <c r="H197" s="59" t="s">
        <v>299</v>
      </c>
      <c r="I197" s="450">
        <f>SUM(I198:I204)</f>
        <v>2254580</v>
      </c>
      <c r="J197" s="450"/>
      <c r="K197" s="481"/>
      <c r="L197" s="450"/>
      <c r="M197" s="450"/>
      <c r="N197" s="482"/>
      <c r="O197" s="482"/>
      <c r="P197" s="447"/>
      <c r="Q197" s="448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</row>
    <row r="198" spans="1:43" s="420" customFormat="1" ht="15">
      <c r="A198" s="414"/>
      <c r="B198" s="414"/>
      <c r="C198" s="6"/>
      <c r="D198" s="7"/>
      <c r="E198" s="62"/>
      <c r="F198" s="25" t="s">
        <v>442</v>
      </c>
      <c r="G198" s="25"/>
      <c r="H198" s="26" t="s">
        <v>66</v>
      </c>
      <c r="I198" s="450"/>
      <c r="J198" s="450"/>
      <c r="K198" s="481"/>
      <c r="L198" s="450"/>
      <c r="M198" s="450"/>
      <c r="N198" s="482"/>
      <c r="O198" s="482"/>
      <c r="P198" s="447"/>
      <c r="Q198" s="448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</row>
    <row r="199" spans="1:43" s="420" customFormat="1" ht="15">
      <c r="A199" s="414"/>
      <c r="B199" s="414"/>
      <c r="C199" s="6"/>
      <c r="D199" s="7"/>
      <c r="E199" s="62"/>
      <c r="F199" s="25" t="s">
        <v>443</v>
      </c>
      <c r="G199" s="25"/>
      <c r="H199" s="26" t="s">
        <v>33</v>
      </c>
      <c r="I199" s="450"/>
      <c r="J199" s="450"/>
      <c r="K199" s="481"/>
      <c r="L199" s="450"/>
      <c r="M199" s="450"/>
      <c r="N199" s="482"/>
      <c r="O199" s="482"/>
      <c r="P199" s="447"/>
      <c r="Q199" s="448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</row>
    <row r="200" spans="1:43" s="420" customFormat="1" ht="15">
      <c r="A200" s="414"/>
      <c r="B200" s="414"/>
      <c r="C200" s="6"/>
      <c r="D200" s="7"/>
      <c r="E200" s="62"/>
      <c r="F200" s="25" t="s">
        <v>444</v>
      </c>
      <c r="G200" s="25"/>
      <c r="H200" s="26" t="s">
        <v>34</v>
      </c>
      <c r="I200" s="450"/>
      <c r="J200" s="450"/>
      <c r="K200" s="481"/>
      <c r="L200" s="450"/>
      <c r="M200" s="450"/>
      <c r="N200" s="482"/>
      <c r="O200" s="482"/>
      <c r="P200" s="447"/>
      <c r="Q200" s="448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</row>
    <row r="201" spans="1:43" s="420" customFormat="1" ht="15">
      <c r="A201" s="414"/>
      <c r="B201" s="414"/>
      <c r="C201" s="6"/>
      <c r="D201" s="7"/>
      <c r="E201" s="62"/>
      <c r="F201" s="25" t="s">
        <v>445</v>
      </c>
      <c r="G201" s="25"/>
      <c r="H201" s="26" t="s">
        <v>35</v>
      </c>
      <c r="I201" s="450"/>
      <c r="J201" s="450"/>
      <c r="K201" s="481"/>
      <c r="L201" s="450"/>
      <c r="M201" s="450"/>
      <c r="N201" s="482"/>
      <c r="O201" s="482"/>
      <c r="P201" s="447"/>
      <c r="Q201" s="448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</row>
    <row r="202" spans="1:43" s="379" customFormat="1" ht="15">
      <c r="A202" s="132"/>
      <c r="B202" s="132"/>
      <c r="C202" s="6"/>
      <c r="D202" s="7"/>
      <c r="E202" s="7"/>
      <c r="F202" s="25" t="s">
        <v>446</v>
      </c>
      <c r="G202" s="25"/>
      <c r="H202" s="26" t="s">
        <v>300</v>
      </c>
      <c r="I202" s="450"/>
      <c r="J202" s="450"/>
      <c r="K202" s="481"/>
      <c r="L202" s="450"/>
      <c r="M202" s="450"/>
      <c r="N202" s="482"/>
      <c r="O202" s="482"/>
      <c r="P202" s="424"/>
      <c r="Q202" s="425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s="379" customFormat="1" ht="15">
      <c r="A203" s="132"/>
      <c r="B203" s="132"/>
      <c r="C203" s="6"/>
      <c r="D203" s="7"/>
      <c r="E203" s="7"/>
      <c r="F203" s="17" t="s">
        <v>447</v>
      </c>
      <c r="G203" s="17"/>
      <c r="H203" s="9" t="s">
        <v>301</v>
      </c>
      <c r="I203" s="451">
        <v>2254580</v>
      </c>
      <c r="J203" s="451"/>
      <c r="K203" s="452"/>
      <c r="L203" s="451"/>
      <c r="M203" s="451"/>
      <c r="N203" s="453"/>
      <c r="O203" s="453"/>
      <c r="P203" s="463"/>
      <c r="Q203" s="101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s="379" customFormat="1" ht="15">
      <c r="A204" s="132"/>
      <c r="B204" s="132"/>
      <c r="C204" s="16"/>
      <c r="D204" s="17"/>
      <c r="E204" s="17"/>
      <c r="F204" s="25" t="s">
        <v>448</v>
      </c>
      <c r="G204" s="25"/>
      <c r="H204" s="26" t="s">
        <v>302</v>
      </c>
      <c r="I204" s="450"/>
      <c r="J204" s="450"/>
      <c r="K204" s="481"/>
      <c r="L204" s="450"/>
      <c r="M204" s="450"/>
      <c r="N204" s="482"/>
      <c r="O204" s="482"/>
      <c r="P204" s="424"/>
      <c r="Q204" s="425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s="420" customFormat="1" ht="15">
      <c r="A205" s="414"/>
      <c r="B205" s="414"/>
      <c r="C205" s="100"/>
      <c r="D205" s="72"/>
      <c r="E205" s="75" t="s">
        <v>446</v>
      </c>
      <c r="F205" s="58"/>
      <c r="G205" s="58"/>
      <c r="H205" s="59" t="s">
        <v>303</v>
      </c>
      <c r="I205" s="450">
        <f>SUM(I206+I209+I210+I212)</f>
        <v>2284180</v>
      </c>
      <c r="J205" s="450"/>
      <c r="K205" s="481"/>
      <c r="L205" s="450"/>
      <c r="M205" s="450"/>
      <c r="N205" s="482"/>
      <c r="O205" s="482"/>
      <c r="P205" s="447"/>
      <c r="Q205" s="448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</row>
    <row r="206" spans="1:43" s="379" customFormat="1" ht="15">
      <c r="A206" s="132"/>
      <c r="B206" s="132"/>
      <c r="C206" s="6"/>
      <c r="D206" s="7"/>
      <c r="E206" s="7"/>
      <c r="F206" s="72" t="s">
        <v>442</v>
      </c>
      <c r="G206" s="72"/>
      <c r="H206" s="73" t="s">
        <v>304</v>
      </c>
      <c r="I206" s="459">
        <f>SUM(I207+I208)</f>
        <v>1237073</v>
      </c>
      <c r="J206" s="459"/>
      <c r="K206" s="460"/>
      <c r="L206" s="459"/>
      <c r="M206" s="459"/>
      <c r="N206" s="461"/>
      <c r="O206" s="461"/>
      <c r="P206" s="424"/>
      <c r="Q206" s="425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s="379" customFormat="1" ht="15">
      <c r="A207" s="132"/>
      <c r="B207" s="132"/>
      <c r="C207" s="6"/>
      <c r="D207" s="7"/>
      <c r="E207" s="7"/>
      <c r="F207" s="7"/>
      <c r="G207" s="7" t="s">
        <v>442</v>
      </c>
      <c r="H207" s="5" t="s">
        <v>305</v>
      </c>
      <c r="I207" s="429">
        <v>877650</v>
      </c>
      <c r="J207" s="429"/>
      <c r="K207" s="441"/>
      <c r="L207" s="429"/>
      <c r="M207" s="429"/>
      <c r="N207" s="440"/>
      <c r="O207" s="440"/>
      <c r="P207" s="424"/>
      <c r="Q207" s="425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s="379" customFormat="1" ht="15">
      <c r="A208" s="132"/>
      <c r="B208" s="132"/>
      <c r="C208" s="6"/>
      <c r="D208" s="7"/>
      <c r="E208" s="7"/>
      <c r="F208" s="17"/>
      <c r="G208" s="17" t="s">
        <v>443</v>
      </c>
      <c r="H208" s="9" t="s">
        <v>306</v>
      </c>
      <c r="I208" s="451">
        <v>359423</v>
      </c>
      <c r="J208" s="451"/>
      <c r="K208" s="452"/>
      <c r="L208" s="451"/>
      <c r="M208" s="451"/>
      <c r="N208" s="453"/>
      <c r="O208" s="453"/>
      <c r="P208" s="424"/>
      <c r="Q208" s="425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s="379" customFormat="1" ht="15">
      <c r="A209" s="132"/>
      <c r="B209" s="194"/>
      <c r="C209" s="6"/>
      <c r="D209" s="7"/>
      <c r="E209" s="7"/>
      <c r="F209" s="25" t="s">
        <v>443</v>
      </c>
      <c r="G209" s="25"/>
      <c r="H209" s="26" t="s">
        <v>307</v>
      </c>
      <c r="I209" s="450">
        <v>750784</v>
      </c>
      <c r="J209" s="450"/>
      <c r="K209" s="481"/>
      <c r="L209" s="450"/>
      <c r="M209" s="450"/>
      <c r="N209" s="482"/>
      <c r="O209" s="482"/>
      <c r="P209" s="424"/>
      <c r="Q209" s="425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s="379" customFormat="1" ht="15">
      <c r="A210" s="132"/>
      <c r="B210" s="132"/>
      <c r="C210" s="6"/>
      <c r="D210" s="7"/>
      <c r="E210" s="7"/>
      <c r="F210" s="72" t="s">
        <v>444</v>
      </c>
      <c r="G210" s="72"/>
      <c r="H210" s="73" t="s">
        <v>308</v>
      </c>
      <c r="I210" s="459"/>
      <c r="J210" s="459"/>
      <c r="K210" s="460"/>
      <c r="L210" s="459"/>
      <c r="M210" s="459"/>
      <c r="N210" s="461"/>
      <c r="O210" s="461"/>
      <c r="P210" s="424"/>
      <c r="Q210" s="425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s="379" customFormat="1" ht="15">
      <c r="A211" s="132"/>
      <c r="B211" s="132"/>
      <c r="C211" s="16"/>
      <c r="D211" s="17"/>
      <c r="E211" s="17"/>
      <c r="F211" s="17"/>
      <c r="G211" s="17" t="s">
        <v>442</v>
      </c>
      <c r="H211" s="9" t="s">
        <v>309</v>
      </c>
      <c r="I211" s="451"/>
      <c r="J211" s="451"/>
      <c r="K211" s="452"/>
      <c r="L211" s="451"/>
      <c r="M211" s="451"/>
      <c r="N211" s="453"/>
      <c r="O211" s="453"/>
      <c r="P211" s="424"/>
      <c r="Q211" s="425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s="379" customFormat="1" ht="15.75" thickBot="1">
      <c r="A212" s="132"/>
      <c r="B212" s="132"/>
      <c r="C212" s="100"/>
      <c r="D212" s="72"/>
      <c r="E212" s="72"/>
      <c r="F212" s="72" t="s">
        <v>445</v>
      </c>
      <c r="G212" s="72"/>
      <c r="H212" s="73" t="s">
        <v>310</v>
      </c>
      <c r="I212" s="459">
        <v>296323</v>
      </c>
      <c r="J212" s="459"/>
      <c r="K212" s="460"/>
      <c r="L212" s="459"/>
      <c r="M212" s="459"/>
      <c r="N212" s="461"/>
      <c r="O212" s="461"/>
      <c r="P212" s="424"/>
      <c r="Q212" s="425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s="413" customFormat="1" ht="15.75" thickBot="1">
      <c r="A213" s="291"/>
      <c r="B213" s="291"/>
      <c r="C213" s="114"/>
      <c r="D213" s="78" t="s">
        <v>440</v>
      </c>
      <c r="E213" s="78"/>
      <c r="F213" s="78"/>
      <c r="G213" s="78"/>
      <c r="H213" s="79" t="s">
        <v>67</v>
      </c>
      <c r="I213" s="472">
        <f>SUM(I214+I215+I216+I217+I222+IE223+I224+I225)</f>
        <v>34158440</v>
      </c>
      <c r="J213" s="473"/>
      <c r="K213" s="474"/>
      <c r="L213" s="473"/>
      <c r="M213" s="473"/>
      <c r="N213" s="410"/>
      <c r="O213" s="404">
        <f>SUM(I213:N213)</f>
        <v>34158440</v>
      </c>
      <c r="P213" s="476"/>
      <c r="Q213" s="477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s="420" customFormat="1" ht="15">
      <c r="A214" s="414"/>
      <c r="B214" s="414"/>
      <c r="C214" s="14"/>
      <c r="D214" s="15"/>
      <c r="E214" s="56" t="s">
        <v>442</v>
      </c>
      <c r="F214" s="56"/>
      <c r="G214" s="56"/>
      <c r="H214" s="57" t="s">
        <v>68</v>
      </c>
      <c r="I214" s="478">
        <v>23814288</v>
      </c>
      <c r="J214" s="478"/>
      <c r="K214" s="479"/>
      <c r="L214" s="478"/>
      <c r="M214" s="478"/>
      <c r="N214" s="480"/>
      <c r="O214" s="480">
        <f>SUM(I214:N214)</f>
        <v>23814288</v>
      </c>
      <c r="P214" s="418"/>
      <c r="Q214" s="419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</row>
    <row r="215" spans="1:43" s="420" customFormat="1" ht="15">
      <c r="A215" s="414"/>
      <c r="B215" s="414"/>
      <c r="C215" s="16"/>
      <c r="D215" s="17"/>
      <c r="E215" s="60" t="s">
        <v>443</v>
      </c>
      <c r="F215" s="60"/>
      <c r="G215" s="60"/>
      <c r="H215" s="61" t="s">
        <v>69</v>
      </c>
      <c r="I215" s="451"/>
      <c r="J215" s="451"/>
      <c r="K215" s="452"/>
      <c r="L215" s="451"/>
      <c r="M215" s="451"/>
      <c r="N215" s="453"/>
      <c r="O215" s="453"/>
      <c r="P215" s="483"/>
      <c r="Q215" s="484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</row>
    <row r="216" spans="1:43" s="420" customFormat="1" ht="15">
      <c r="A216" s="414"/>
      <c r="B216" s="414"/>
      <c r="C216" s="16"/>
      <c r="D216" s="17"/>
      <c r="E216" s="60" t="s">
        <v>444</v>
      </c>
      <c r="F216" s="60"/>
      <c r="G216" s="60"/>
      <c r="H216" s="61" t="s">
        <v>70</v>
      </c>
      <c r="I216" s="451"/>
      <c r="J216" s="451"/>
      <c r="K216" s="452"/>
      <c r="L216" s="451"/>
      <c r="M216" s="451"/>
      <c r="N216" s="453"/>
      <c r="O216" s="453"/>
      <c r="P216" s="483"/>
      <c r="Q216" s="484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</row>
    <row r="217" spans="1:43" s="420" customFormat="1" ht="15">
      <c r="A217" s="414"/>
      <c r="B217" s="414"/>
      <c r="C217" s="24"/>
      <c r="D217" s="25"/>
      <c r="E217" s="58" t="s">
        <v>445</v>
      </c>
      <c r="F217" s="58"/>
      <c r="G217" s="58"/>
      <c r="H217" s="59" t="s">
        <v>71</v>
      </c>
      <c r="I217" s="450">
        <f>SUM(I218:I221)</f>
        <v>7344152</v>
      </c>
      <c r="J217" s="450"/>
      <c r="K217" s="481"/>
      <c r="L217" s="450"/>
      <c r="M217" s="450"/>
      <c r="N217" s="482"/>
      <c r="O217" s="482">
        <f>SUM(I217:N217)</f>
        <v>7344152</v>
      </c>
      <c r="P217" s="447">
        <v>261142</v>
      </c>
      <c r="Q217" s="448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</row>
    <row r="218" spans="1:43" s="420" customFormat="1" ht="15">
      <c r="A218" s="414"/>
      <c r="B218" s="414"/>
      <c r="C218" s="16"/>
      <c r="D218" s="17"/>
      <c r="E218" s="60"/>
      <c r="F218" s="133" t="s">
        <v>442</v>
      </c>
      <c r="G218" s="133"/>
      <c r="H218" s="134" t="s">
        <v>518</v>
      </c>
      <c r="I218" s="451">
        <v>7210644</v>
      </c>
      <c r="J218" s="451"/>
      <c r="K218" s="452"/>
      <c r="L218" s="451"/>
      <c r="M218" s="451"/>
      <c r="N218" s="453"/>
      <c r="O218" s="453"/>
      <c r="P218" s="483"/>
      <c r="Q218" s="484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</row>
    <row r="219" spans="1:43" s="420" customFormat="1" ht="15">
      <c r="A219" s="414"/>
      <c r="B219" s="414"/>
      <c r="C219" s="16"/>
      <c r="D219" s="17"/>
      <c r="E219" s="60"/>
      <c r="F219" s="133" t="s">
        <v>443</v>
      </c>
      <c r="G219" s="133"/>
      <c r="H219" s="134" t="s">
        <v>293</v>
      </c>
      <c r="I219" s="451">
        <v>68508</v>
      </c>
      <c r="J219" s="451"/>
      <c r="K219" s="452"/>
      <c r="L219" s="451"/>
      <c r="M219" s="451"/>
      <c r="N219" s="453"/>
      <c r="O219" s="453"/>
      <c r="P219" s="483"/>
      <c r="Q219" s="484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</row>
    <row r="220" spans="1:43" s="420" customFormat="1" ht="15">
      <c r="A220" s="414"/>
      <c r="B220" s="414"/>
      <c r="C220" s="16"/>
      <c r="D220" s="17"/>
      <c r="E220" s="60"/>
      <c r="F220" s="133" t="s">
        <v>444</v>
      </c>
      <c r="G220" s="133"/>
      <c r="H220" s="134" t="s">
        <v>299</v>
      </c>
      <c r="I220" s="451"/>
      <c r="J220" s="451"/>
      <c r="K220" s="452"/>
      <c r="L220" s="451"/>
      <c r="M220" s="451"/>
      <c r="N220" s="453"/>
      <c r="O220" s="453"/>
      <c r="P220" s="483"/>
      <c r="Q220" s="484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</row>
    <row r="221" spans="1:43" s="420" customFormat="1" ht="15">
      <c r="A221" s="414"/>
      <c r="B221" s="414"/>
      <c r="C221" s="16"/>
      <c r="D221" s="17"/>
      <c r="E221" s="60"/>
      <c r="F221" s="133" t="s">
        <v>445</v>
      </c>
      <c r="G221" s="133"/>
      <c r="H221" s="134" t="s">
        <v>303</v>
      </c>
      <c r="I221" s="451">
        <v>65000</v>
      </c>
      <c r="J221" s="451"/>
      <c r="K221" s="452"/>
      <c r="L221" s="451"/>
      <c r="M221" s="451"/>
      <c r="N221" s="453"/>
      <c r="O221" s="453"/>
      <c r="P221" s="483"/>
      <c r="Q221" s="484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</row>
    <row r="222" spans="1:43" s="420" customFormat="1" ht="15">
      <c r="A222" s="414"/>
      <c r="B222" s="414"/>
      <c r="C222" s="16"/>
      <c r="D222" s="17"/>
      <c r="E222" s="60" t="s">
        <v>446</v>
      </c>
      <c r="F222" s="60"/>
      <c r="G222" s="60"/>
      <c r="H222" s="61" t="s">
        <v>311</v>
      </c>
      <c r="I222" s="451">
        <v>3000000</v>
      </c>
      <c r="J222" s="451"/>
      <c r="K222" s="452"/>
      <c r="L222" s="451"/>
      <c r="M222" s="451"/>
      <c r="N222" s="453"/>
      <c r="O222" s="453">
        <f>SUM(I222:N222)</f>
        <v>3000000</v>
      </c>
      <c r="P222" s="483"/>
      <c r="Q222" s="484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</row>
    <row r="223" spans="1:43" s="420" customFormat="1" ht="15">
      <c r="A223" s="414"/>
      <c r="B223" s="414"/>
      <c r="C223" s="16"/>
      <c r="D223" s="17"/>
      <c r="E223" s="60" t="s">
        <v>447</v>
      </c>
      <c r="F223" s="60"/>
      <c r="G223" s="60"/>
      <c r="H223" s="61" t="s">
        <v>72</v>
      </c>
      <c r="I223" s="451"/>
      <c r="J223" s="451"/>
      <c r="K223" s="452"/>
      <c r="L223" s="451"/>
      <c r="M223" s="451"/>
      <c r="N223" s="453"/>
      <c r="O223" s="453"/>
      <c r="P223" s="483"/>
      <c r="Q223" s="484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</row>
    <row r="224" spans="1:43" s="420" customFormat="1" ht="15">
      <c r="A224" s="414"/>
      <c r="B224" s="414"/>
      <c r="C224" s="16"/>
      <c r="D224" s="17"/>
      <c r="E224" s="60" t="s">
        <v>448</v>
      </c>
      <c r="F224" s="60"/>
      <c r="G224" s="60"/>
      <c r="H224" s="61" t="s">
        <v>73</v>
      </c>
      <c r="I224" s="451"/>
      <c r="J224" s="451"/>
      <c r="K224" s="452"/>
      <c r="L224" s="451"/>
      <c r="M224" s="451"/>
      <c r="N224" s="453"/>
      <c r="O224" s="453"/>
      <c r="P224" s="483"/>
      <c r="Q224" s="484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</row>
    <row r="225" spans="1:43" s="420" customFormat="1" ht="15">
      <c r="A225" s="414"/>
      <c r="B225" s="414"/>
      <c r="C225" s="100"/>
      <c r="D225" s="72"/>
      <c r="E225" s="107" t="s">
        <v>9</v>
      </c>
      <c r="F225" s="58"/>
      <c r="G225" s="58"/>
      <c r="H225" s="59" t="s">
        <v>14</v>
      </c>
      <c r="I225" s="450"/>
      <c r="J225" s="450"/>
      <c r="K225" s="481"/>
      <c r="L225" s="450"/>
      <c r="M225" s="450"/>
      <c r="N225" s="482"/>
      <c r="O225" s="482"/>
      <c r="P225" s="447"/>
      <c r="Q225" s="448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</row>
    <row r="226" spans="1:43" s="379" customFormat="1" ht="15">
      <c r="A226" s="132"/>
      <c r="B226" s="132"/>
      <c r="C226" s="6"/>
      <c r="D226" s="7"/>
      <c r="E226" s="7"/>
      <c r="F226" s="72"/>
      <c r="G226" s="72" t="s">
        <v>442</v>
      </c>
      <c r="H226" s="73" t="s">
        <v>74</v>
      </c>
      <c r="I226" s="459"/>
      <c r="J226" s="459"/>
      <c r="K226" s="460"/>
      <c r="L226" s="459"/>
      <c r="M226" s="459"/>
      <c r="N226" s="461"/>
      <c r="O226" s="461"/>
      <c r="P226" s="424"/>
      <c r="Q226" s="425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s="379" customFormat="1" ht="15.75" thickBot="1">
      <c r="A227" s="132"/>
      <c r="B227" s="132"/>
      <c r="C227" s="6"/>
      <c r="D227" s="7"/>
      <c r="E227" s="7"/>
      <c r="F227" s="7"/>
      <c r="G227" s="7" t="s">
        <v>9</v>
      </c>
      <c r="H227" s="5" t="s">
        <v>14</v>
      </c>
      <c r="I227" s="429"/>
      <c r="J227" s="429"/>
      <c r="K227" s="441"/>
      <c r="L227" s="429"/>
      <c r="M227" s="429"/>
      <c r="N227" s="440"/>
      <c r="O227" s="440"/>
      <c r="P227" s="424"/>
      <c r="Q227" s="425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s="413" customFormat="1" ht="15.75" thickBot="1">
      <c r="A228" s="291"/>
      <c r="B228" s="291"/>
      <c r="C228" s="114"/>
      <c r="D228" s="78" t="s">
        <v>25</v>
      </c>
      <c r="E228" s="78"/>
      <c r="F228" s="78"/>
      <c r="G228" s="78"/>
      <c r="H228" s="79" t="s">
        <v>75</v>
      </c>
      <c r="I228" s="472">
        <f>SUM(I229+I231+I235)</f>
        <v>41208600</v>
      </c>
      <c r="J228" s="472">
        <f>SUM(J235)</f>
        <v>44206180</v>
      </c>
      <c r="K228" s="485">
        <f>SUM(K235)</f>
        <v>0</v>
      </c>
      <c r="L228" s="472">
        <f>SUM(L235)</f>
        <v>1720000</v>
      </c>
      <c r="M228" s="472">
        <f>SUM(M235)</f>
        <v>1500000</v>
      </c>
      <c r="N228" s="404">
        <f>SUM(N235)</f>
        <v>0</v>
      </c>
      <c r="O228" s="404">
        <f>SUM(I228:N228)</f>
        <v>88634780</v>
      </c>
      <c r="P228" s="476"/>
      <c r="Q228" s="477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s="413" customFormat="1" ht="15">
      <c r="A229" s="291"/>
      <c r="B229" s="291"/>
      <c r="C229" s="6"/>
      <c r="D229" s="62"/>
      <c r="E229" s="62" t="s">
        <v>442</v>
      </c>
      <c r="F229" s="62"/>
      <c r="G229" s="62"/>
      <c r="H229" s="63" t="s">
        <v>76</v>
      </c>
      <c r="I229" s="429"/>
      <c r="J229" s="429"/>
      <c r="K229" s="441"/>
      <c r="L229" s="429"/>
      <c r="M229" s="429"/>
      <c r="N229" s="440"/>
      <c r="O229" s="440"/>
      <c r="P229" s="486"/>
      <c r="Q229" s="487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s="413" customFormat="1" ht="15.75" thickBot="1">
      <c r="A230" s="291"/>
      <c r="B230" s="291"/>
      <c r="C230" s="111"/>
      <c r="D230" s="112"/>
      <c r="E230" s="112"/>
      <c r="F230" s="85" t="s">
        <v>442</v>
      </c>
      <c r="G230" s="85"/>
      <c r="H230" s="86" t="s">
        <v>77</v>
      </c>
      <c r="I230" s="430"/>
      <c r="J230" s="430"/>
      <c r="K230" s="442"/>
      <c r="L230" s="430"/>
      <c r="M230" s="430"/>
      <c r="N230" s="443"/>
      <c r="O230" s="443"/>
      <c r="P230" s="486"/>
      <c r="Q230" s="487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s="420" customFormat="1" ht="15">
      <c r="A231" s="414"/>
      <c r="B231" s="414"/>
      <c r="C231" s="122"/>
      <c r="D231" s="94"/>
      <c r="E231" s="105" t="s">
        <v>444</v>
      </c>
      <c r="F231" s="105"/>
      <c r="G231" s="105"/>
      <c r="H231" s="123" t="s">
        <v>312</v>
      </c>
      <c r="I231" s="430">
        <f>SUM(I232:I234)</f>
        <v>41208600</v>
      </c>
      <c r="J231" s="430"/>
      <c r="K231" s="442"/>
      <c r="L231" s="430"/>
      <c r="M231" s="430"/>
      <c r="N231" s="443"/>
      <c r="O231" s="443">
        <f>I231</f>
        <v>41208600</v>
      </c>
      <c r="P231" s="488"/>
      <c r="Q231" s="489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</row>
    <row r="232" spans="1:43" s="420" customFormat="1" ht="15">
      <c r="A232" s="414"/>
      <c r="B232" s="414"/>
      <c r="C232" s="6"/>
      <c r="D232" s="7"/>
      <c r="E232" s="62"/>
      <c r="F232" s="135" t="s">
        <v>442</v>
      </c>
      <c r="G232" s="135"/>
      <c r="H232" s="136" t="s">
        <v>519</v>
      </c>
      <c r="I232" s="429">
        <v>34608600</v>
      </c>
      <c r="J232" s="429"/>
      <c r="K232" s="441"/>
      <c r="L232" s="429"/>
      <c r="M232" s="429"/>
      <c r="N232" s="440"/>
      <c r="O232" s="440"/>
      <c r="P232" s="490"/>
      <c r="Q232" s="491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</row>
    <row r="233" spans="1:43" s="420" customFormat="1" ht="15">
      <c r="A233" s="414"/>
      <c r="B233" s="414"/>
      <c r="C233" s="6"/>
      <c r="D233" s="7"/>
      <c r="E233" s="62"/>
      <c r="F233" s="135" t="s">
        <v>443</v>
      </c>
      <c r="G233" s="135"/>
      <c r="H233" s="136" t="s">
        <v>520</v>
      </c>
      <c r="I233" s="429"/>
      <c r="J233" s="429"/>
      <c r="K233" s="441"/>
      <c r="L233" s="429"/>
      <c r="M233" s="429"/>
      <c r="N233" s="440"/>
      <c r="O233" s="440"/>
      <c r="P233" s="490"/>
      <c r="Q233" s="491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</row>
    <row r="234" spans="1:43" s="420" customFormat="1" ht="15">
      <c r="A234" s="414"/>
      <c r="B234" s="414"/>
      <c r="C234" s="6"/>
      <c r="D234" s="7"/>
      <c r="E234" s="62"/>
      <c r="F234" s="135" t="s">
        <v>444</v>
      </c>
      <c r="G234" s="135"/>
      <c r="H234" s="136" t="s">
        <v>430</v>
      </c>
      <c r="I234" s="429">
        <v>6600000</v>
      </c>
      <c r="J234" s="429"/>
      <c r="K234" s="441"/>
      <c r="L234" s="429"/>
      <c r="M234" s="429"/>
      <c r="N234" s="440"/>
      <c r="O234" s="440"/>
      <c r="P234" s="490"/>
      <c r="Q234" s="491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</row>
    <row r="235" spans="1:43" s="420" customFormat="1" ht="15.75" thickBot="1">
      <c r="A235" s="414"/>
      <c r="B235" s="414"/>
      <c r="C235" s="18"/>
      <c r="D235" s="19"/>
      <c r="E235" s="22" t="s">
        <v>445</v>
      </c>
      <c r="F235" s="22"/>
      <c r="G235" s="22"/>
      <c r="H235" s="23" t="s">
        <v>78</v>
      </c>
      <c r="I235" s="468"/>
      <c r="J235" s="468">
        <v>44206180</v>
      </c>
      <c r="K235" s="468"/>
      <c r="L235" s="468">
        <v>1720000</v>
      </c>
      <c r="M235" s="468">
        <v>1500000</v>
      </c>
      <c r="N235" s="470"/>
      <c r="O235" s="470">
        <f>SUM(I235+J235+K235+L235+M235+N235)</f>
        <v>47426180</v>
      </c>
      <c r="P235" s="483"/>
      <c r="Q235" s="484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</row>
    <row r="236" spans="1:43" s="407" customFormat="1" ht="18.75" thickBot="1">
      <c r="A236" s="397"/>
      <c r="B236" s="397"/>
      <c r="C236" s="492" t="s">
        <v>313</v>
      </c>
      <c r="D236" s="493"/>
      <c r="E236" s="493"/>
      <c r="F236" s="493"/>
      <c r="G236" s="493"/>
      <c r="H236" s="494" t="s">
        <v>79</v>
      </c>
      <c r="I236" s="495">
        <f aca="true" t="shared" si="0" ref="I236:N236">SUM(I237+I240+I244+I249+I267+I277+I285+I290+I303+I311+I317+I322)</f>
        <v>333869818</v>
      </c>
      <c r="J236" s="495">
        <f t="shared" si="0"/>
        <v>163081296</v>
      </c>
      <c r="K236" s="495">
        <f t="shared" si="0"/>
        <v>28330000</v>
      </c>
      <c r="L236" s="495">
        <f t="shared" si="0"/>
        <v>38350000</v>
      </c>
      <c r="M236" s="495">
        <f t="shared" si="0"/>
        <v>8000000</v>
      </c>
      <c r="N236" s="496">
        <f t="shared" si="0"/>
        <v>1680000</v>
      </c>
      <c r="O236" s="496">
        <f>SUM(I236+J236+K236+L236+M236+N236)</f>
        <v>573311114</v>
      </c>
      <c r="P236" s="497"/>
      <c r="Q236" s="498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</row>
    <row r="237" spans="1:43" s="413" customFormat="1" ht="16.5" customHeight="1" thickBot="1">
      <c r="A237" s="291"/>
      <c r="B237" s="291"/>
      <c r="C237" s="114"/>
      <c r="D237" s="78" t="s">
        <v>441</v>
      </c>
      <c r="E237" s="78"/>
      <c r="F237" s="78"/>
      <c r="G237" s="78"/>
      <c r="H237" s="79" t="s">
        <v>80</v>
      </c>
      <c r="I237" s="472">
        <f>SUM(I238+I239)</f>
        <v>0</v>
      </c>
      <c r="J237" s="472">
        <f>SUM(J238+J239)</f>
        <v>300000</v>
      </c>
      <c r="K237" s="472">
        <f>SUM(K238:K239)</f>
        <v>3150000</v>
      </c>
      <c r="L237" s="472">
        <f>SUM(L238:L239)</f>
        <v>7930000</v>
      </c>
      <c r="M237" s="472">
        <f>SUM(M238+M239)</f>
        <v>600000</v>
      </c>
      <c r="N237" s="404">
        <f>SUM(N238:N239)</f>
        <v>280000</v>
      </c>
      <c r="O237" s="404">
        <f>SUM(I237+J237+K237+L237+M237+N237)</f>
        <v>12260000</v>
      </c>
      <c r="P237" s="411"/>
      <c r="Q237" s="412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s="420" customFormat="1" ht="17.25" customHeight="1">
      <c r="A238" s="414"/>
      <c r="B238" s="414"/>
      <c r="C238" s="14"/>
      <c r="D238" s="15"/>
      <c r="E238" s="56" t="s">
        <v>442</v>
      </c>
      <c r="F238" s="56"/>
      <c r="G238" s="56"/>
      <c r="H238" s="57" t="s">
        <v>314</v>
      </c>
      <c r="I238" s="478"/>
      <c r="J238" s="478">
        <v>300000</v>
      </c>
      <c r="K238" s="478">
        <v>3150000</v>
      </c>
      <c r="L238" s="478">
        <v>5230000</v>
      </c>
      <c r="M238" s="478">
        <v>600000</v>
      </c>
      <c r="N238" s="480">
        <v>280000</v>
      </c>
      <c r="O238" s="480">
        <f>SUM(I238:N238)</f>
        <v>9560000</v>
      </c>
      <c r="P238" s="418"/>
      <c r="Q238" s="419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</row>
    <row r="239" spans="1:43" s="420" customFormat="1" ht="17.25" customHeight="1" thickBot="1">
      <c r="A239" s="414"/>
      <c r="B239" s="414"/>
      <c r="C239" s="6"/>
      <c r="D239" s="7"/>
      <c r="E239" s="62" t="s">
        <v>443</v>
      </c>
      <c r="F239" s="62"/>
      <c r="G239" s="62"/>
      <c r="H239" s="63" t="s">
        <v>81</v>
      </c>
      <c r="I239" s="429"/>
      <c r="J239" s="429"/>
      <c r="K239" s="441"/>
      <c r="L239" s="429">
        <v>2700000</v>
      </c>
      <c r="M239" s="429"/>
      <c r="N239" s="440"/>
      <c r="O239" s="440">
        <f>SUM(I239:N239)</f>
        <v>2700000</v>
      </c>
      <c r="P239" s="490"/>
      <c r="Q239" s="491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</row>
    <row r="240" spans="1:43" s="413" customFormat="1" ht="17.25" customHeight="1" thickBot="1">
      <c r="A240" s="291"/>
      <c r="B240" s="291"/>
      <c r="C240" s="114"/>
      <c r="D240" s="78" t="s">
        <v>15</v>
      </c>
      <c r="E240" s="78"/>
      <c r="F240" s="78"/>
      <c r="G240" s="78"/>
      <c r="H240" s="79" t="s">
        <v>82</v>
      </c>
      <c r="I240" s="472">
        <f aca="true" t="shared" si="1" ref="I240:N240">SUM(I241:I243)</f>
        <v>5156000</v>
      </c>
      <c r="J240" s="472">
        <f t="shared" si="1"/>
        <v>3100000</v>
      </c>
      <c r="K240" s="485">
        <f t="shared" si="1"/>
        <v>0</v>
      </c>
      <c r="L240" s="472">
        <f t="shared" si="1"/>
        <v>400000</v>
      </c>
      <c r="M240" s="472">
        <f t="shared" si="1"/>
        <v>0</v>
      </c>
      <c r="N240" s="404">
        <f t="shared" si="1"/>
        <v>0</v>
      </c>
      <c r="O240" s="404">
        <f>SUM(I240+J240+K240+L240+M240+N240)</f>
        <v>8656000</v>
      </c>
      <c r="P240" s="499">
        <v>339840</v>
      </c>
      <c r="Q240" s="50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s="420" customFormat="1" ht="16.5" customHeight="1">
      <c r="A241" s="414"/>
      <c r="B241" s="414"/>
      <c r="C241" s="14"/>
      <c r="D241" s="15"/>
      <c r="E241" s="56" t="s">
        <v>442</v>
      </c>
      <c r="F241" s="56"/>
      <c r="G241" s="56"/>
      <c r="H241" s="57" t="s">
        <v>316</v>
      </c>
      <c r="I241" s="478">
        <v>300000</v>
      </c>
      <c r="J241" s="478"/>
      <c r="K241" s="479"/>
      <c r="L241" s="478">
        <v>400000</v>
      </c>
      <c r="M241" s="478"/>
      <c r="N241" s="480"/>
      <c r="O241" s="480"/>
      <c r="P241" s="418"/>
      <c r="Q241" s="419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</row>
    <row r="242" spans="1:43" s="420" customFormat="1" ht="17.25" customHeight="1">
      <c r="A242" s="414"/>
      <c r="B242" s="414"/>
      <c r="C242" s="16"/>
      <c r="D242" s="17"/>
      <c r="E242" s="60" t="s">
        <v>443</v>
      </c>
      <c r="F242" s="60"/>
      <c r="G242" s="60"/>
      <c r="H242" s="61" t="s">
        <v>317</v>
      </c>
      <c r="I242" s="451">
        <v>3200000</v>
      </c>
      <c r="J242" s="451">
        <v>2300000</v>
      </c>
      <c r="K242" s="452"/>
      <c r="L242" s="451"/>
      <c r="M242" s="451"/>
      <c r="N242" s="453"/>
      <c r="O242" s="453"/>
      <c r="P242" s="483"/>
      <c r="Q242" s="484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</row>
    <row r="243" spans="1:43" s="420" customFormat="1" ht="16.5" customHeight="1" thickBot="1">
      <c r="A243" s="414"/>
      <c r="B243" s="414"/>
      <c r="C243" s="6"/>
      <c r="D243" s="7"/>
      <c r="E243" s="62" t="s">
        <v>444</v>
      </c>
      <c r="F243" s="62"/>
      <c r="G243" s="62"/>
      <c r="H243" s="63" t="s">
        <v>318</v>
      </c>
      <c r="I243" s="429">
        <v>1656000</v>
      </c>
      <c r="J243" s="429">
        <v>800000</v>
      </c>
      <c r="K243" s="441"/>
      <c r="L243" s="429"/>
      <c r="M243" s="429"/>
      <c r="N243" s="440"/>
      <c r="O243" s="440"/>
      <c r="P243" s="483"/>
      <c r="Q243" s="484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</row>
    <row r="244" spans="1:43" s="413" customFormat="1" ht="17.25" customHeight="1" thickBot="1">
      <c r="A244" s="291"/>
      <c r="B244" s="291"/>
      <c r="C244" s="114"/>
      <c r="D244" s="78" t="s">
        <v>440</v>
      </c>
      <c r="E244" s="78"/>
      <c r="F244" s="78"/>
      <c r="G244" s="78"/>
      <c r="H244" s="79" t="s">
        <v>83</v>
      </c>
      <c r="I244" s="472">
        <f aca="true" t="shared" si="2" ref="I244:N244">SUM(I245:I248)</f>
        <v>30909960</v>
      </c>
      <c r="J244" s="472">
        <f t="shared" si="2"/>
        <v>0</v>
      </c>
      <c r="K244" s="485">
        <f t="shared" si="2"/>
        <v>0</v>
      </c>
      <c r="L244" s="472">
        <f t="shared" si="2"/>
        <v>0</v>
      </c>
      <c r="M244" s="472">
        <f t="shared" si="2"/>
        <v>0</v>
      </c>
      <c r="N244" s="404">
        <f t="shared" si="2"/>
        <v>0</v>
      </c>
      <c r="O244" s="404">
        <f>SUM(I244+J244+K244+L244+M244+N244)</f>
        <v>30909960</v>
      </c>
      <c r="P244" s="499">
        <v>231003</v>
      </c>
      <c r="Q244" s="50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</row>
    <row r="245" spans="1:43" s="420" customFormat="1" ht="17.25" customHeight="1">
      <c r="A245" s="414"/>
      <c r="B245" s="414"/>
      <c r="C245" s="14"/>
      <c r="D245" s="15"/>
      <c r="E245" s="56" t="s">
        <v>442</v>
      </c>
      <c r="F245" s="56"/>
      <c r="G245" s="56"/>
      <c r="H245" s="57" t="s">
        <v>319</v>
      </c>
      <c r="I245" s="478">
        <v>28634000</v>
      </c>
      <c r="J245" s="478"/>
      <c r="K245" s="479"/>
      <c r="L245" s="478"/>
      <c r="M245" s="478"/>
      <c r="N245" s="480"/>
      <c r="O245" s="480">
        <f>SUM(I245:N245)</f>
        <v>28634000</v>
      </c>
      <c r="P245" s="418"/>
      <c r="Q245" s="419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</row>
    <row r="246" spans="1:43" s="8" customFormat="1" ht="17.25" customHeight="1">
      <c r="A246" s="132"/>
      <c r="B246" s="132"/>
      <c r="C246" s="24"/>
      <c r="D246" s="25"/>
      <c r="E246" s="58" t="s">
        <v>443</v>
      </c>
      <c r="F246" s="58"/>
      <c r="G246" s="58"/>
      <c r="H246" s="59" t="s">
        <v>320</v>
      </c>
      <c r="I246" s="450">
        <v>800000</v>
      </c>
      <c r="J246" s="450"/>
      <c r="K246" s="481"/>
      <c r="L246" s="450"/>
      <c r="M246" s="450"/>
      <c r="N246" s="482"/>
      <c r="O246" s="482">
        <f>SUM(I246:N246)</f>
        <v>800000</v>
      </c>
      <c r="P246" s="424"/>
      <c r="Q246" s="425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s="420" customFormat="1" ht="17.25" customHeight="1">
      <c r="A247" s="414"/>
      <c r="B247" s="414"/>
      <c r="C247" s="24"/>
      <c r="D247" s="25"/>
      <c r="E247" s="58" t="s">
        <v>444</v>
      </c>
      <c r="F247" s="58"/>
      <c r="G247" s="58"/>
      <c r="H247" s="59" t="s">
        <v>321</v>
      </c>
      <c r="I247" s="450">
        <v>975960</v>
      </c>
      <c r="J247" s="450"/>
      <c r="K247" s="481"/>
      <c r="L247" s="450"/>
      <c r="M247" s="450"/>
      <c r="N247" s="482"/>
      <c r="O247" s="482">
        <f>SUM(I247:N247)</f>
        <v>975960</v>
      </c>
      <c r="P247" s="447"/>
      <c r="Q247" s="448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</row>
    <row r="248" spans="1:43" s="379" customFormat="1" ht="16.5" customHeight="1" thickBot="1">
      <c r="A248" s="132"/>
      <c r="B248" s="132"/>
      <c r="C248" s="18"/>
      <c r="D248" s="19"/>
      <c r="E248" s="22" t="s">
        <v>9</v>
      </c>
      <c r="F248" s="22"/>
      <c r="G248" s="22"/>
      <c r="H248" s="23" t="s">
        <v>84</v>
      </c>
      <c r="I248" s="468">
        <v>500000</v>
      </c>
      <c r="J248" s="468"/>
      <c r="K248" s="469"/>
      <c r="L248" s="468"/>
      <c r="M248" s="468"/>
      <c r="N248" s="470"/>
      <c r="O248" s="470">
        <f>SUM(I248:N248)</f>
        <v>500000</v>
      </c>
      <c r="P248" s="467"/>
      <c r="Q248" s="80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s="413" customFormat="1" ht="15.75" thickBot="1">
      <c r="A249" s="291"/>
      <c r="B249" s="291"/>
      <c r="C249" s="115"/>
      <c r="D249" s="116" t="s">
        <v>25</v>
      </c>
      <c r="E249" s="116"/>
      <c r="F249" s="116"/>
      <c r="G249" s="116"/>
      <c r="H249" s="117" t="s">
        <v>85</v>
      </c>
      <c r="I249" s="495">
        <f aca="true" t="shared" si="3" ref="I249:N249">SUM(I250:I266)</f>
        <v>35297015</v>
      </c>
      <c r="J249" s="495">
        <f t="shared" si="3"/>
        <v>7900000</v>
      </c>
      <c r="K249" s="501">
        <f t="shared" si="3"/>
        <v>750000</v>
      </c>
      <c r="L249" s="495">
        <f t="shared" si="3"/>
        <v>9150000</v>
      </c>
      <c r="M249" s="495">
        <f t="shared" si="3"/>
        <v>2000000</v>
      </c>
      <c r="N249" s="496">
        <f t="shared" si="3"/>
        <v>100000</v>
      </c>
      <c r="O249" s="496">
        <f>SUM(I249+J249+K249+L249+M249+N249)</f>
        <v>55197015</v>
      </c>
      <c r="P249" s="499">
        <v>206381</v>
      </c>
      <c r="Q249" s="50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</row>
    <row r="250" spans="1:43" s="420" customFormat="1" ht="16.5" customHeight="1">
      <c r="A250" s="414"/>
      <c r="B250" s="414"/>
      <c r="C250" s="14"/>
      <c r="D250" s="15"/>
      <c r="E250" s="56" t="s">
        <v>442</v>
      </c>
      <c r="F250" s="56"/>
      <c r="G250" s="56"/>
      <c r="H250" s="57" t="s">
        <v>322</v>
      </c>
      <c r="I250" s="478">
        <v>11457593</v>
      </c>
      <c r="J250" s="478">
        <v>100000</v>
      </c>
      <c r="K250" s="478">
        <v>50000</v>
      </c>
      <c r="L250" s="478"/>
      <c r="M250" s="478"/>
      <c r="N250" s="480"/>
      <c r="O250" s="480">
        <f>SUM(I250:N250)</f>
        <v>11607593</v>
      </c>
      <c r="P250" s="418"/>
      <c r="Q250" s="419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</row>
    <row r="251" spans="1:43" s="420" customFormat="1" ht="17.25" customHeight="1">
      <c r="A251" s="414"/>
      <c r="B251" s="414"/>
      <c r="C251" s="16"/>
      <c r="D251" s="17"/>
      <c r="E251" s="60" t="s">
        <v>443</v>
      </c>
      <c r="F251" s="60"/>
      <c r="G251" s="60"/>
      <c r="H251" s="61" t="s">
        <v>323</v>
      </c>
      <c r="I251" s="451">
        <v>360978</v>
      </c>
      <c r="J251" s="451">
        <v>100000</v>
      </c>
      <c r="K251" s="452"/>
      <c r="L251" s="451">
        <v>350000</v>
      </c>
      <c r="M251" s="451">
        <v>2000000</v>
      </c>
      <c r="N251" s="453"/>
      <c r="O251" s="453">
        <f>SUM(I251:N251)</f>
        <v>2810978</v>
      </c>
      <c r="P251" s="483"/>
      <c r="Q251" s="484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</row>
    <row r="252" spans="1:43" s="420" customFormat="1" ht="15">
      <c r="A252" s="414"/>
      <c r="B252" s="414"/>
      <c r="C252" s="16"/>
      <c r="D252" s="17"/>
      <c r="E252" s="60" t="s">
        <v>444</v>
      </c>
      <c r="F252" s="60"/>
      <c r="G252" s="60"/>
      <c r="H252" s="61" t="s">
        <v>324</v>
      </c>
      <c r="I252" s="451"/>
      <c r="J252" s="451"/>
      <c r="K252" s="452"/>
      <c r="L252" s="451"/>
      <c r="M252" s="451"/>
      <c r="N252" s="453"/>
      <c r="O252" s="453"/>
      <c r="P252" s="483"/>
      <c r="Q252" s="484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</row>
    <row r="253" spans="1:43" s="420" customFormat="1" ht="15">
      <c r="A253" s="414"/>
      <c r="B253" s="414"/>
      <c r="C253" s="16"/>
      <c r="D253" s="17"/>
      <c r="E253" s="60" t="s">
        <v>445</v>
      </c>
      <c r="F253" s="60"/>
      <c r="G253" s="60"/>
      <c r="H253" s="61" t="s">
        <v>325</v>
      </c>
      <c r="I253" s="451"/>
      <c r="J253" s="451"/>
      <c r="K253" s="452"/>
      <c r="L253" s="451"/>
      <c r="M253" s="451"/>
      <c r="N253" s="453"/>
      <c r="O253" s="453"/>
      <c r="P253" s="483"/>
      <c r="Q253" s="484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</row>
    <row r="254" spans="1:43" s="8" customFormat="1" ht="17.25" customHeight="1">
      <c r="A254" s="132"/>
      <c r="B254" s="132"/>
      <c r="C254" s="16"/>
      <c r="D254" s="17"/>
      <c r="E254" s="60" t="s">
        <v>446</v>
      </c>
      <c r="F254" s="60"/>
      <c r="G254" s="60"/>
      <c r="H254" s="61" t="s">
        <v>326</v>
      </c>
      <c r="I254" s="451"/>
      <c r="J254" s="451"/>
      <c r="K254" s="452"/>
      <c r="L254" s="451"/>
      <c r="M254" s="451"/>
      <c r="N254" s="453"/>
      <c r="O254" s="453"/>
      <c r="P254" s="463"/>
      <c r="Q254" s="10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s="420" customFormat="1" ht="15">
      <c r="A255" s="414"/>
      <c r="B255" s="414"/>
      <c r="C255" s="16"/>
      <c r="D255" s="17"/>
      <c r="E255" s="60" t="s">
        <v>447</v>
      </c>
      <c r="F255" s="60"/>
      <c r="G255" s="60"/>
      <c r="H255" s="61" t="s">
        <v>327</v>
      </c>
      <c r="I255" s="451">
        <v>230000</v>
      </c>
      <c r="J255" s="451">
        <v>3000000</v>
      </c>
      <c r="K255" s="452"/>
      <c r="L255" s="451"/>
      <c r="M255" s="451"/>
      <c r="N255" s="453"/>
      <c r="O255" s="453">
        <f aca="true" t="shared" si="4" ref="O255:O266">SUM(I255:N255)</f>
        <v>3230000</v>
      </c>
      <c r="P255" s="483"/>
      <c r="Q255" s="484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</row>
    <row r="256" spans="1:43" s="420" customFormat="1" ht="17.25" customHeight="1">
      <c r="A256" s="414"/>
      <c r="B256" s="414"/>
      <c r="C256" s="16"/>
      <c r="D256" s="17"/>
      <c r="E256" s="60" t="s">
        <v>448</v>
      </c>
      <c r="F256" s="60"/>
      <c r="G256" s="60"/>
      <c r="H256" s="61" t="s">
        <v>328</v>
      </c>
      <c r="I256" s="451">
        <v>1709065</v>
      </c>
      <c r="J256" s="451"/>
      <c r="K256" s="452"/>
      <c r="L256" s="451">
        <v>50000</v>
      </c>
      <c r="M256" s="451"/>
      <c r="N256" s="453"/>
      <c r="O256" s="453">
        <f t="shared" si="4"/>
        <v>1759065</v>
      </c>
      <c r="P256" s="483"/>
      <c r="Q256" s="484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</row>
    <row r="257" spans="1:43" s="420" customFormat="1" ht="17.25" customHeight="1">
      <c r="A257" s="414"/>
      <c r="B257" s="414"/>
      <c r="C257" s="16"/>
      <c r="D257" s="17"/>
      <c r="E257" s="60" t="s">
        <v>449</v>
      </c>
      <c r="F257" s="60"/>
      <c r="G257" s="60"/>
      <c r="H257" s="61" t="s">
        <v>329</v>
      </c>
      <c r="I257" s="451">
        <v>149000</v>
      </c>
      <c r="J257" s="451"/>
      <c r="K257" s="452"/>
      <c r="L257" s="451"/>
      <c r="M257" s="451"/>
      <c r="N257" s="453"/>
      <c r="O257" s="453">
        <f t="shared" si="4"/>
        <v>149000</v>
      </c>
      <c r="P257" s="483"/>
      <c r="Q257" s="484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</row>
    <row r="258" spans="1:43" s="420" customFormat="1" ht="16.5" customHeight="1">
      <c r="A258" s="414"/>
      <c r="B258" s="414"/>
      <c r="C258" s="16"/>
      <c r="D258" s="17"/>
      <c r="E258" s="60" t="s">
        <v>450</v>
      </c>
      <c r="F258" s="60"/>
      <c r="G258" s="60"/>
      <c r="H258" s="61" t="s">
        <v>330</v>
      </c>
      <c r="I258" s="451">
        <v>5021450</v>
      </c>
      <c r="J258" s="451"/>
      <c r="K258" s="452"/>
      <c r="L258" s="451"/>
      <c r="M258" s="451"/>
      <c r="N258" s="453"/>
      <c r="O258" s="453">
        <f t="shared" si="4"/>
        <v>5021450</v>
      </c>
      <c r="P258" s="483"/>
      <c r="Q258" s="484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</row>
    <row r="259" spans="1:43" s="420" customFormat="1" ht="17.25" customHeight="1">
      <c r="A259" s="414"/>
      <c r="B259" s="414"/>
      <c r="C259" s="16"/>
      <c r="D259" s="17"/>
      <c r="E259" s="60" t="s">
        <v>451</v>
      </c>
      <c r="F259" s="60"/>
      <c r="G259" s="60"/>
      <c r="H259" s="61" t="s">
        <v>331</v>
      </c>
      <c r="I259" s="451">
        <v>5179460</v>
      </c>
      <c r="J259" s="451">
        <v>2500000</v>
      </c>
      <c r="K259" s="452">
        <v>550000</v>
      </c>
      <c r="L259" s="451">
        <v>400000</v>
      </c>
      <c r="M259" s="451"/>
      <c r="N259" s="453">
        <v>50000</v>
      </c>
      <c r="O259" s="453">
        <f t="shared" si="4"/>
        <v>8679460</v>
      </c>
      <c r="P259" s="483"/>
      <c r="Q259" s="484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</row>
    <row r="260" spans="1:43" s="379" customFormat="1" ht="17.25" customHeight="1">
      <c r="A260" s="132"/>
      <c r="B260" s="132"/>
      <c r="C260" s="16"/>
      <c r="D260" s="17"/>
      <c r="E260" s="60" t="s">
        <v>452</v>
      </c>
      <c r="F260" s="60"/>
      <c r="G260" s="60"/>
      <c r="H260" s="61" t="s">
        <v>86</v>
      </c>
      <c r="I260" s="451">
        <v>3621299</v>
      </c>
      <c r="J260" s="451"/>
      <c r="K260" s="452"/>
      <c r="L260" s="451"/>
      <c r="M260" s="451"/>
      <c r="N260" s="453"/>
      <c r="O260" s="453">
        <f t="shared" si="4"/>
        <v>3621299</v>
      </c>
      <c r="P260" s="463"/>
      <c r="Q260" s="101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s="379" customFormat="1" ht="17.25" customHeight="1">
      <c r="A261" s="132"/>
      <c r="B261" s="132"/>
      <c r="C261" s="24"/>
      <c r="D261" s="25"/>
      <c r="E261" s="58" t="s">
        <v>453</v>
      </c>
      <c r="F261" s="58"/>
      <c r="G261" s="58"/>
      <c r="H261" s="59" t="s">
        <v>87</v>
      </c>
      <c r="I261" s="450">
        <v>3761195</v>
      </c>
      <c r="J261" s="450">
        <v>2000000</v>
      </c>
      <c r="K261" s="481"/>
      <c r="L261" s="450"/>
      <c r="M261" s="450"/>
      <c r="N261" s="482"/>
      <c r="O261" s="482">
        <f t="shared" si="4"/>
        <v>5761195</v>
      </c>
      <c r="P261" s="424"/>
      <c r="Q261" s="425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s="379" customFormat="1" ht="15">
      <c r="A262" s="132"/>
      <c r="B262" s="132"/>
      <c r="C262" s="24"/>
      <c r="D262" s="25"/>
      <c r="E262" s="58" t="s">
        <v>454</v>
      </c>
      <c r="F262" s="58"/>
      <c r="G262" s="58"/>
      <c r="H262" s="59" t="s">
        <v>332</v>
      </c>
      <c r="I262" s="450">
        <v>350000</v>
      </c>
      <c r="J262" s="450"/>
      <c r="K262" s="481"/>
      <c r="L262" s="450">
        <v>3600000</v>
      </c>
      <c r="M262" s="450"/>
      <c r="N262" s="482"/>
      <c r="O262" s="482">
        <f t="shared" si="4"/>
        <v>3950000</v>
      </c>
      <c r="P262" s="424"/>
      <c r="Q262" s="425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s="379" customFormat="1" ht="15">
      <c r="A263" s="132"/>
      <c r="B263" s="132"/>
      <c r="C263" s="24"/>
      <c r="D263" s="25"/>
      <c r="E263" s="58" t="s">
        <v>455</v>
      </c>
      <c r="F263" s="58"/>
      <c r="G263" s="58"/>
      <c r="H263" s="59" t="s">
        <v>88</v>
      </c>
      <c r="I263" s="450">
        <v>400000</v>
      </c>
      <c r="J263" s="450"/>
      <c r="K263" s="481"/>
      <c r="L263" s="450"/>
      <c r="M263" s="450"/>
      <c r="N263" s="482"/>
      <c r="O263" s="482">
        <f t="shared" si="4"/>
        <v>400000</v>
      </c>
      <c r="P263" s="424"/>
      <c r="Q263" s="425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s="379" customFormat="1" ht="15">
      <c r="A264" s="132"/>
      <c r="B264" s="132"/>
      <c r="C264" s="24"/>
      <c r="D264" s="25"/>
      <c r="E264" s="58" t="s">
        <v>456</v>
      </c>
      <c r="F264" s="58"/>
      <c r="G264" s="58"/>
      <c r="H264" s="59" t="s">
        <v>89</v>
      </c>
      <c r="I264" s="450"/>
      <c r="J264" s="450">
        <v>200000</v>
      </c>
      <c r="K264" s="481"/>
      <c r="L264" s="450">
        <v>650000</v>
      </c>
      <c r="M264" s="450"/>
      <c r="N264" s="482"/>
      <c r="O264" s="482">
        <f t="shared" si="4"/>
        <v>850000</v>
      </c>
      <c r="P264" s="424"/>
      <c r="Q264" s="425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s="379" customFormat="1" ht="15">
      <c r="A265" s="132"/>
      <c r="B265" s="132"/>
      <c r="C265" s="24"/>
      <c r="D265" s="25"/>
      <c r="E265" s="58" t="s">
        <v>457</v>
      </c>
      <c r="F265" s="58"/>
      <c r="G265" s="58"/>
      <c r="H265" s="59" t="s">
        <v>90</v>
      </c>
      <c r="I265" s="450">
        <v>500000</v>
      </c>
      <c r="J265" s="450"/>
      <c r="K265" s="481"/>
      <c r="L265" s="450">
        <v>3600000</v>
      </c>
      <c r="M265" s="450"/>
      <c r="N265" s="482"/>
      <c r="O265" s="482">
        <f t="shared" si="4"/>
        <v>4100000</v>
      </c>
      <c r="P265" s="424"/>
      <c r="Q265" s="425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s="379" customFormat="1" ht="16.5" customHeight="1" thickBot="1">
      <c r="A266" s="132"/>
      <c r="B266" s="132"/>
      <c r="C266" s="100"/>
      <c r="D266" s="72"/>
      <c r="E266" s="75" t="s">
        <v>9</v>
      </c>
      <c r="F266" s="75"/>
      <c r="G266" s="75"/>
      <c r="H266" s="74" t="s">
        <v>10</v>
      </c>
      <c r="I266" s="459">
        <v>2556975</v>
      </c>
      <c r="J266" s="459"/>
      <c r="K266" s="460">
        <v>150000</v>
      </c>
      <c r="L266" s="459">
        <v>500000</v>
      </c>
      <c r="M266" s="459"/>
      <c r="N266" s="461">
        <v>50000</v>
      </c>
      <c r="O266" s="461">
        <f t="shared" si="4"/>
        <v>3256975</v>
      </c>
      <c r="P266" s="424"/>
      <c r="Q266" s="425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s="413" customFormat="1" ht="17.25" customHeight="1" thickBot="1">
      <c r="A267" s="291"/>
      <c r="B267" s="291"/>
      <c r="C267" s="114"/>
      <c r="D267" s="78" t="s">
        <v>18</v>
      </c>
      <c r="E267" s="78"/>
      <c r="F267" s="78"/>
      <c r="G267" s="78"/>
      <c r="H267" s="79" t="s">
        <v>91</v>
      </c>
      <c r="I267" s="472">
        <f aca="true" t="shared" si="5" ref="I267:N267">SUM(I268:I276)</f>
        <v>62014744</v>
      </c>
      <c r="J267" s="472">
        <f t="shared" si="5"/>
        <v>127681296</v>
      </c>
      <c r="K267" s="485">
        <f t="shared" si="5"/>
        <v>0</v>
      </c>
      <c r="L267" s="472">
        <f t="shared" si="5"/>
        <v>0</v>
      </c>
      <c r="M267" s="472">
        <f t="shared" si="5"/>
        <v>0</v>
      </c>
      <c r="N267" s="404">
        <f t="shared" si="5"/>
        <v>0</v>
      </c>
      <c r="O267" s="404">
        <f>SUM(I267+J267+K267+L267+M267+N267)</f>
        <v>189696040</v>
      </c>
      <c r="P267" s="499">
        <v>832181</v>
      </c>
      <c r="Q267" s="50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</row>
    <row r="268" spans="1:43" s="420" customFormat="1" ht="17.25" customHeight="1">
      <c r="A268" s="414"/>
      <c r="B268" s="414"/>
      <c r="C268" s="14"/>
      <c r="D268" s="15"/>
      <c r="E268" s="56" t="s">
        <v>442</v>
      </c>
      <c r="F268" s="56"/>
      <c r="G268" s="56"/>
      <c r="H268" s="57" t="s">
        <v>333</v>
      </c>
      <c r="I268" s="478">
        <v>16575000</v>
      </c>
      <c r="J268" s="478">
        <v>118937296</v>
      </c>
      <c r="K268" s="479"/>
      <c r="L268" s="478"/>
      <c r="M268" s="478"/>
      <c r="N268" s="480"/>
      <c r="O268" s="480">
        <f aca="true" t="shared" si="6" ref="O268:O276">SUM(I268:N268)</f>
        <v>135512296</v>
      </c>
      <c r="P268" s="418"/>
      <c r="Q268" s="419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</row>
    <row r="269" spans="1:43" s="420" customFormat="1" ht="17.25" customHeight="1">
      <c r="A269" s="414"/>
      <c r="B269" s="414"/>
      <c r="C269" s="16"/>
      <c r="D269" s="17"/>
      <c r="E269" s="60" t="s">
        <v>443</v>
      </c>
      <c r="F269" s="60"/>
      <c r="G269" s="60"/>
      <c r="H269" s="61" t="s">
        <v>334</v>
      </c>
      <c r="I269" s="451">
        <v>5239944</v>
      </c>
      <c r="J269" s="451">
        <v>6744000</v>
      </c>
      <c r="K269" s="452"/>
      <c r="L269" s="451"/>
      <c r="M269" s="451"/>
      <c r="N269" s="453"/>
      <c r="O269" s="453">
        <f t="shared" si="6"/>
        <v>11983944</v>
      </c>
      <c r="P269" s="483"/>
      <c r="Q269" s="484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</row>
    <row r="270" spans="1:43" s="420" customFormat="1" ht="17.25" customHeight="1">
      <c r="A270" s="414"/>
      <c r="B270" s="414"/>
      <c r="C270" s="16"/>
      <c r="D270" s="17"/>
      <c r="E270" s="60" t="s">
        <v>444</v>
      </c>
      <c r="F270" s="60"/>
      <c r="G270" s="60"/>
      <c r="H270" s="61" t="s">
        <v>335</v>
      </c>
      <c r="I270" s="451">
        <v>1015000</v>
      </c>
      <c r="J270" s="451"/>
      <c r="K270" s="452"/>
      <c r="L270" s="451"/>
      <c r="M270" s="451"/>
      <c r="N270" s="453"/>
      <c r="O270" s="453">
        <f t="shared" si="6"/>
        <v>1015000</v>
      </c>
      <c r="P270" s="483"/>
      <c r="Q270" s="484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</row>
    <row r="271" spans="1:43" s="420" customFormat="1" ht="17.25" customHeight="1">
      <c r="A271" s="414"/>
      <c r="B271" s="414"/>
      <c r="C271" s="16"/>
      <c r="D271" s="17"/>
      <c r="E271" s="60" t="s">
        <v>445</v>
      </c>
      <c r="F271" s="60"/>
      <c r="G271" s="60"/>
      <c r="H271" s="61" t="s">
        <v>336</v>
      </c>
      <c r="I271" s="451">
        <v>2101440</v>
      </c>
      <c r="J271" s="451"/>
      <c r="K271" s="451"/>
      <c r="L271" s="451"/>
      <c r="M271" s="451"/>
      <c r="N271" s="453"/>
      <c r="O271" s="453">
        <f t="shared" si="6"/>
        <v>2101440</v>
      </c>
      <c r="P271" s="483"/>
      <c r="Q271" s="484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</row>
    <row r="272" spans="1:43" s="379" customFormat="1" ht="17.25" customHeight="1">
      <c r="A272" s="132"/>
      <c r="B272" s="132"/>
      <c r="C272" s="16"/>
      <c r="D272" s="17"/>
      <c r="E272" s="60" t="s">
        <v>446</v>
      </c>
      <c r="F272" s="60"/>
      <c r="G272" s="60"/>
      <c r="H272" s="61" t="s">
        <v>337</v>
      </c>
      <c r="I272" s="451">
        <v>18463360</v>
      </c>
      <c r="J272" s="451"/>
      <c r="K272" s="452"/>
      <c r="L272" s="451"/>
      <c r="M272" s="451"/>
      <c r="N272" s="453"/>
      <c r="O272" s="453">
        <f t="shared" si="6"/>
        <v>18463360</v>
      </c>
      <c r="P272" s="463"/>
      <c r="Q272" s="10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s="379" customFormat="1" ht="16.5" customHeight="1">
      <c r="A273" s="132"/>
      <c r="B273" s="132"/>
      <c r="C273" s="16"/>
      <c r="D273" s="17"/>
      <c r="E273" s="60" t="s">
        <v>447</v>
      </c>
      <c r="F273" s="60"/>
      <c r="G273" s="60"/>
      <c r="H273" s="61" t="s">
        <v>338</v>
      </c>
      <c r="I273" s="451">
        <v>9960000</v>
      </c>
      <c r="J273" s="451"/>
      <c r="K273" s="452"/>
      <c r="L273" s="451"/>
      <c r="M273" s="451"/>
      <c r="N273" s="453"/>
      <c r="O273" s="453">
        <f t="shared" si="6"/>
        <v>9960000</v>
      </c>
      <c r="P273" s="463"/>
      <c r="Q273" s="10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s="379" customFormat="1" ht="15">
      <c r="A274" s="132"/>
      <c r="B274" s="132"/>
      <c r="C274" s="16"/>
      <c r="D274" s="17"/>
      <c r="E274" s="60" t="s">
        <v>448</v>
      </c>
      <c r="F274" s="60"/>
      <c r="G274" s="60"/>
      <c r="H274" s="61" t="s">
        <v>339</v>
      </c>
      <c r="I274" s="451">
        <v>7560000</v>
      </c>
      <c r="J274" s="451">
        <v>2000000</v>
      </c>
      <c r="K274" s="452"/>
      <c r="L274" s="451"/>
      <c r="M274" s="451"/>
      <c r="N274" s="453"/>
      <c r="O274" s="453">
        <f t="shared" si="6"/>
        <v>9560000</v>
      </c>
      <c r="P274" s="463"/>
      <c r="Q274" s="10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s="379" customFormat="1" ht="17.25" customHeight="1">
      <c r="A275" s="132"/>
      <c r="B275" s="132"/>
      <c r="C275" s="16"/>
      <c r="D275" s="17"/>
      <c r="E275" s="60" t="s">
        <v>449</v>
      </c>
      <c r="F275" s="60"/>
      <c r="G275" s="60"/>
      <c r="H275" s="61" t="s">
        <v>340</v>
      </c>
      <c r="I275" s="451">
        <v>500000</v>
      </c>
      <c r="J275" s="451"/>
      <c r="K275" s="452"/>
      <c r="L275" s="451"/>
      <c r="M275" s="451"/>
      <c r="N275" s="453"/>
      <c r="O275" s="453">
        <f t="shared" si="6"/>
        <v>500000</v>
      </c>
      <c r="P275" s="463"/>
      <c r="Q275" s="10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s="379" customFormat="1" ht="17.25" customHeight="1" thickBot="1">
      <c r="A276" s="132"/>
      <c r="B276" s="132"/>
      <c r="C276" s="6"/>
      <c r="D276" s="7"/>
      <c r="E276" s="62" t="s">
        <v>9</v>
      </c>
      <c r="F276" s="62"/>
      <c r="G276" s="62"/>
      <c r="H276" s="63" t="s">
        <v>10</v>
      </c>
      <c r="I276" s="429">
        <v>600000</v>
      </c>
      <c r="J276" s="429"/>
      <c r="K276" s="441"/>
      <c r="L276" s="429"/>
      <c r="M276" s="429"/>
      <c r="N276" s="440"/>
      <c r="O276" s="440">
        <f t="shared" si="6"/>
        <v>600000</v>
      </c>
      <c r="P276" s="463"/>
      <c r="Q276" s="101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s="504" customFormat="1" ht="16.5" customHeight="1" thickBot="1">
      <c r="A277" s="397"/>
      <c r="B277" s="397"/>
      <c r="C277" s="120"/>
      <c r="D277" s="78" t="s">
        <v>19</v>
      </c>
      <c r="E277" s="78"/>
      <c r="F277" s="78"/>
      <c r="G277" s="78"/>
      <c r="H277" s="79" t="s">
        <v>92</v>
      </c>
      <c r="I277" s="472">
        <f>SUM(I278:I284)</f>
        <v>13820039</v>
      </c>
      <c r="J277" s="472">
        <f>SUM(J278:J284)</f>
        <v>11400000</v>
      </c>
      <c r="K277" s="485">
        <f>SUM(K278+K284)</f>
        <v>0</v>
      </c>
      <c r="L277" s="472">
        <f>SUM(L278:L284)</f>
        <v>0</v>
      </c>
      <c r="M277" s="472">
        <f>SUM(M278:M284)</f>
        <v>0</v>
      </c>
      <c r="N277" s="404">
        <f>SUM(N278:N284)</f>
        <v>0</v>
      </c>
      <c r="O277" s="404">
        <f>SUM(I277+J277+K277+L277+M277+N277)</f>
        <v>25220039</v>
      </c>
      <c r="P277" s="502">
        <v>461366</v>
      </c>
      <c r="Q277" s="503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</row>
    <row r="278" spans="1:43" s="505" customFormat="1" ht="16.5" customHeight="1">
      <c r="A278" s="414"/>
      <c r="B278" s="414"/>
      <c r="C278" s="14"/>
      <c r="D278" s="15"/>
      <c r="E278" s="56" t="s">
        <v>442</v>
      </c>
      <c r="F278" s="56"/>
      <c r="G278" s="56"/>
      <c r="H278" s="57" t="s">
        <v>341</v>
      </c>
      <c r="I278" s="478">
        <v>5060306</v>
      </c>
      <c r="J278" s="478">
        <v>10000000</v>
      </c>
      <c r="K278" s="479"/>
      <c r="L278" s="478"/>
      <c r="M278" s="478"/>
      <c r="N278" s="480"/>
      <c r="O278" s="480">
        <f aca="true" t="shared" si="7" ref="O278:O284">SUM(I278:N278)</f>
        <v>15060306</v>
      </c>
      <c r="P278" s="418"/>
      <c r="Q278" s="419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</row>
    <row r="279" spans="1:43" s="505" customFormat="1" ht="17.25" customHeight="1">
      <c r="A279" s="414"/>
      <c r="B279" s="414"/>
      <c r="C279" s="16"/>
      <c r="D279" s="17"/>
      <c r="E279" s="60" t="s">
        <v>443</v>
      </c>
      <c r="F279" s="60"/>
      <c r="G279" s="60"/>
      <c r="H279" s="61" t="s">
        <v>342</v>
      </c>
      <c r="I279" s="451">
        <v>5254545</v>
      </c>
      <c r="J279" s="451"/>
      <c r="K279" s="452"/>
      <c r="L279" s="451"/>
      <c r="M279" s="451"/>
      <c r="N279" s="453"/>
      <c r="O279" s="453">
        <f t="shared" si="7"/>
        <v>5254545</v>
      </c>
      <c r="P279" s="483"/>
      <c r="Q279" s="484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</row>
    <row r="280" spans="1:43" s="505" customFormat="1" ht="17.25" customHeight="1">
      <c r="A280" s="414"/>
      <c r="B280" s="414"/>
      <c r="C280" s="24"/>
      <c r="D280" s="25"/>
      <c r="E280" s="58" t="s">
        <v>444</v>
      </c>
      <c r="F280" s="58"/>
      <c r="G280" s="58"/>
      <c r="H280" s="59" t="s">
        <v>96</v>
      </c>
      <c r="I280" s="450">
        <v>516000</v>
      </c>
      <c r="J280" s="450">
        <v>500000</v>
      </c>
      <c r="K280" s="481"/>
      <c r="L280" s="450"/>
      <c r="M280" s="450"/>
      <c r="N280" s="482"/>
      <c r="O280" s="482">
        <f t="shared" si="7"/>
        <v>1016000</v>
      </c>
      <c r="P280" s="447"/>
      <c r="Q280" s="448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</row>
    <row r="281" spans="1:43" s="505" customFormat="1" ht="17.25" customHeight="1">
      <c r="A281" s="414"/>
      <c r="B281" s="414"/>
      <c r="C281" s="16"/>
      <c r="D281" s="17"/>
      <c r="E281" s="60" t="s">
        <v>445</v>
      </c>
      <c r="F281" s="60"/>
      <c r="G281" s="60"/>
      <c r="H281" s="61" t="s">
        <v>93</v>
      </c>
      <c r="I281" s="451">
        <v>344475</v>
      </c>
      <c r="J281" s="451"/>
      <c r="K281" s="452"/>
      <c r="L281" s="451"/>
      <c r="M281" s="451"/>
      <c r="N281" s="453"/>
      <c r="O281" s="453">
        <f t="shared" si="7"/>
        <v>344475</v>
      </c>
      <c r="P281" s="483"/>
      <c r="Q281" s="484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</row>
    <row r="282" spans="1:43" s="505" customFormat="1" ht="16.5" customHeight="1">
      <c r="A282" s="414"/>
      <c r="B282" s="414"/>
      <c r="C282" s="16"/>
      <c r="D282" s="17"/>
      <c r="E282" s="60" t="s">
        <v>447</v>
      </c>
      <c r="F282" s="60"/>
      <c r="G282" s="60"/>
      <c r="H282" s="61" t="s">
        <v>94</v>
      </c>
      <c r="I282" s="451">
        <v>613413</v>
      </c>
      <c r="J282" s="451"/>
      <c r="K282" s="452"/>
      <c r="L282" s="451"/>
      <c r="M282" s="451"/>
      <c r="N282" s="453"/>
      <c r="O282" s="453">
        <f t="shared" si="7"/>
        <v>613413</v>
      </c>
      <c r="P282" s="483"/>
      <c r="Q282" s="484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</row>
    <row r="283" spans="1:43" s="505" customFormat="1" ht="16.5" customHeight="1">
      <c r="A283" s="414"/>
      <c r="B283" s="414"/>
      <c r="C283" s="24"/>
      <c r="D283" s="25"/>
      <c r="E283" s="58" t="s">
        <v>448</v>
      </c>
      <c r="F283" s="58"/>
      <c r="G283" s="58"/>
      <c r="H283" s="59" t="s">
        <v>95</v>
      </c>
      <c r="I283" s="450">
        <v>350000</v>
      </c>
      <c r="J283" s="450"/>
      <c r="K283" s="481"/>
      <c r="L283" s="450"/>
      <c r="M283" s="450"/>
      <c r="N283" s="482"/>
      <c r="O283" s="482">
        <f t="shared" si="7"/>
        <v>350000</v>
      </c>
      <c r="P283" s="447"/>
      <c r="Q283" s="448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</row>
    <row r="284" spans="1:43" s="505" customFormat="1" ht="16.5" customHeight="1" thickBot="1">
      <c r="A284" s="414"/>
      <c r="B284" s="414"/>
      <c r="C284" s="6"/>
      <c r="D284" s="7"/>
      <c r="E284" s="62" t="s">
        <v>9</v>
      </c>
      <c r="F284" s="62"/>
      <c r="G284" s="62"/>
      <c r="H284" s="63" t="s">
        <v>10</v>
      </c>
      <c r="I284" s="429">
        <v>1681300</v>
      </c>
      <c r="J284" s="429">
        <v>900000</v>
      </c>
      <c r="K284" s="441"/>
      <c r="L284" s="429"/>
      <c r="M284" s="429"/>
      <c r="N284" s="440"/>
      <c r="O284" s="440">
        <f t="shared" si="7"/>
        <v>2581300</v>
      </c>
      <c r="P284" s="483"/>
      <c r="Q284" s="484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</row>
    <row r="285" spans="1:43" s="504" customFormat="1" ht="16.5" customHeight="1" thickBot="1">
      <c r="A285" s="397"/>
      <c r="B285" s="397"/>
      <c r="C285" s="120"/>
      <c r="D285" s="78" t="s">
        <v>343</v>
      </c>
      <c r="E285" s="78"/>
      <c r="F285" s="78"/>
      <c r="G285" s="78"/>
      <c r="H285" s="79" t="s">
        <v>97</v>
      </c>
      <c r="I285" s="472">
        <f aca="true" t="shared" si="8" ref="I285:N285">SUM(I286:I289)</f>
        <v>6679496</v>
      </c>
      <c r="J285" s="472">
        <f t="shared" si="8"/>
        <v>1200000</v>
      </c>
      <c r="K285" s="472">
        <f t="shared" si="8"/>
        <v>1100000</v>
      </c>
      <c r="L285" s="472">
        <f t="shared" si="8"/>
        <v>0</v>
      </c>
      <c r="M285" s="472">
        <f t="shared" si="8"/>
        <v>0</v>
      </c>
      <c r="N285" s="404">
        <f t="shared" si="8"/>
        <v>0</v>
      </c>
      <c r="O285" s="404">
        <f>SUM(I285+J285+K285+L285+M285+N285)</f>
        <v>8979496</v>
      </c>
      <c r="P285" s="502"/>
      <c r="Q285" s="503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</row>
    <row r="286" spans="1:43" s="420" customFormat="1" ht="15">
      <c r="A286" s="414"/>
      <c r="B286" s="414"/>
      <c r="C286" s="14"/>
      <c r="D286" s="15"/>
      <c r="E286" s="56" t="s">
        <v>442</v>
      </c>
      <c r="F286" s="56"/>
      <c r="G286" s="56"/>
      <c r="H286" s="57" t="s">
        <v>344</v>
      </c>
      <c r="I286" s="478">
        <v>4900000</v>
      </c>
      <c r="J286" s="478"/>
      <c r="K286" s="478"/>
      <c r="L286" s="478"/>
      <c r="M286" s="478"/>
      <c r="N286" s="480"/>
      <c r="O286" s="480">
        <f>SUM(I286:N286)</f>
        <v>4900000</v>
      </c>
      <c r="P286" s="418"/>
      <c r="Q286" s="419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</row>
    <row r="287" spans="1:43" s="420" customFormat="1" ht="15">
      <c r="A287" s="414"/>
      <c r="B287" s="414"/>
      <c r="C287" s="16"/>
      <c r="D287" s="17"/>
      <c r="E287" s="60" t="s">
        <v>443</v>
      </c>
      <c r="F287" s="60"/>
      <c r="G287" s="60"/>
      <c r="H287" s="61" t="s">
        <v>345</v>
      </c>
      <c r="I287" s="451">
        <v>714011</v>
      </c>
      <c r="J287" s="451"/>
      <c r="K287" s="451">
        <v>1100000</v>
      </c>
      <c r="L287" s="451"/>
      <c r="M287" s="451"/>
      <c r="N287" s="453"/>
      <c r="O287" s="453">
        <f>SUM(I287:N287)</f>
        <v>1814011</v>
      </c>
      <c r="P287" s="483"/>
      <c r="Q287" s="484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</row>
    <row r="288" spans="1:43" s="420" customFormat="1" ht="15">
      <c r="A288" s="414"/>
      <c r="B288" s="414"/>
      <c r="C288" s="16"/>
      <c r="D288" s="17"/>
      <c r="E288" s="60" t="s">
        <v>444</v>
      </c>
      <c r="F288" s="60"/>
      <c r="G288" s="60"/>
      <c r="H288" s="61" t="s">
        <v>346</v>
      </c>
      <c r="I288" s="451">
        <v>300000</v>
      </c>
      <c r="J288" s="451"/>
      <c r="K288" s="452"/>
      <c r="L288" s="451"/>
      <c r="M288" s="451"/>
      <c r="N288" s="453"/>
      <c r="O288" s="453">
        <f>SUM(I288:N288)</f>
        <v>300000</v>
      </c>
      <c r="P288" s="483"/>
      <c r="Q288" s="484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</row>
    <row r="289" spans="1:43" s="420" customFormat="1" ht="15.75" thickBot="1">
      <c r="A289" s="414"/>
      <c r="B289" s="414"/>
      <c r="C289" s="16"/>
      <c r="D289" s="17"/>
      <c r="E289" s="60" t="s">
        <v>9</v>
      </c>
      <c r="F289" s="60"/>
      <c r="G289" s="60"/>
      <c r="H289" s="61" t="s">
        <v>10</v>
      </c>
      <c r="I289" s="451">
        <v>765485</v>
      </c>
      <c r="J289" s="451">
        <v>1200000</v>
      </c>
      <c r="K289" s="452"/>
      <c r="L289" s="451"/>
      <c r="M289" s="451"/>
      <c r="N289" s="453"/>
      <c r="O289" s="453">
        <f>SUM(I289:N289)</f>
        <v>1965485</v>
      </c>
      <c r="P289" s="483"/>
      <c r="Q289" s="484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</row>
    <row r="290" spans="1:43" s="504" customFormat="1" ht="15.75" thickBot="1">
      <c r="A290" s="397"/>
      <c r="B290" s="397"/>
      <c r="C290" s="120"/>
      <c r="D290" s="78" t="s">
        <v>21</v>
      </c>
      <c r="E290" s="78"/>
      <c r="F290" s="78"/>
      <c r="G290" s="78"/>
      <c r="H290" s="79" t="s">
        <v>98</v>
      </c>
      <c r="I290" s="472">
        <f aca="true" t="shared" si="9" ref="I290:N290">SUM(I291:I302)</f>
        <v>126909850</v>
      </c>
      <c r="J290" s="472">
        <f t="shared" si="9"/>
        <v>11300000</v>
      </c>
      <c r="K290" s="485">
        <f t="shared" si="9"/>
        <v>23230000</v>
      </c>
      <c r="L290" s="472">
        <f t="shared" si="9"/>
        <v>8370000</v>
      </c>
      <c r="M290" s="472">
        <f t="shared" si="9"/>
        <v>5400000</v>
      </c>
      <c r="N290" s="404">
        <f t="shared" si="9"/>
        <v>1300000</v>
      </c>
      <c r="O290" s="404">
        <f>SUM(I290+J290+K290+L290+M290+N290)</f>
        <v>176509850</v>
      </c>
      <c r="P290" s="502">
        <v>2955722</v>
      </c>
      <c r="Q290" s="503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</row>
    <row r="291" spans="1:43" s="420" customFormat="1" ht="15">
      <c r="A291" s="414"/>
      <c r="B291" s="414"/>
      <c r="C291" s="14"/>
      <c r="D291" s="15"/>
      <c r="E291" s="56" t="s">
        <v>442</v>
      </c>
      <c r="F291" s="56"/>
      <c r="G291" s="56"/>
      <c r="H291" s="57" t="s">
        <v>347</v>
      </c>
      <c r="I291" s="478">
        <v>109635600</v>
      </c>
      <c r="J291" s="478"/>
      <c r="K291" s="479"/>
      <c r="L291" s="478"/>
      <c r="M291" s="478"/>
      <c r="N291" s="480"/>
      <c r="O291" s="480">
        <f>SUM(I291:N291)</f>
        <v>109635600</v>
      </c>
      <c r="P291" s="418"/>
      <c r="Q291" s="419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</row>
    <row r="292" spans="1:43" s="420" customFormat="1" ht="15">
      <c r="A292" s="414"/>
      <c r="B292" s="414"/>
      <c r="C292" s="16"/>
      <c r="D292" s="17"/>
      <c r="E292" s="60" t="s">
        <v>443</v>
      </c>
      <c r="F292" s="60"/>
      <c r="G292" s="60"/>
      <c r="H292" s="61" t="s">
        <v>348</v>
      </c>
      <c r="I292" s="451"/>
      <c r="J292" s="451"/>
      <c r="K292" s="451"/>
      <c r="L292" s="451"/>
      <c r="M292" s="451"/>
      <c r="N292" s="453"/>
      <c r="O292" s="453"/>
      <c r="P292" s="483"/>
      <c r="Q292" s="484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</row>
    <row r="293" spans="1:43" s="420" customFormat="1" ht="15">
      <c r="A293" s="414"/>
      <c r="B293" s="414"/>
      <c r="C293" s="16"/>
      <c r="D293" s="17"/>
      <c r="E293" s="60" t="s">
        <v>444</v>
      </c>
      <c r="F293" s="60"/>
      <c r="G293" s="60"/>
      <c r="H293" s="61" t="s">
        <v>349</v>
      </c>
      <c r="I293" s="451"/>
      <c r="J293" s="451"/>
      <c r="K293" s="452"/>
      <c r="L293" s="451"/>
      <c r="M293" s="451"/>
      <c r="N293" s="453"/>
      <c r="O293" s="453"/>
      <c r="P293" s="483">
        <v>8040504</v>
      </c>
      <c r="Q293" s="484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</row>
    <row r="294" spans="1:43" s="420" customFormat="1" ht="15">
      <c r="A294" s="414"/>
      <c r="B294" s="414"/>
      <c r="C294" s="16"/>
      <c r="D294" s="17"/>
      <c r="E294" s="60" t="s">
        <v>445</v>
      </c>
      <c r="F294" s="60"/>
      <c r="G294" s="60"/>
      <c r="H294" s="61" t="s">
        <v>101</v>
      </c>
      <c r="I294" s="451"/>
      <c r="J294" s="451">
        <v>9000000</v>
      </c>
      <c r="K294" s="452"/>
      <c r="L294" s="451"/>
      <c r="M294" s="451"/>
      <c r="N294" s="453"/>
      <c r="O294" s="453">
        <f>SUM(I294:N294)</f>
        <v>9000000</v>
      </c>
      <c r="P294" s="483"/>
      <c r="Q294" s="484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</row>
    <row r="295" spans="1:43" s="420" customFormat="1" ht="15">
      <c r="A295" s="414"/>
      <c r="B295" s="414"/>
      <c r="C295" s="16"/>
      <c r="D295" s="17"/>
      <c r="E295" s="60" t="s">
        <v>446</v>
      </c>
      <c r="F295" s="60"/>
      <c r="G295" s="60"/>
      <c r="H295" s="61" t="s">
        <v>350</v>
      </c>
      <c r="I295" s="451"/>
      <c r="J295" s="451"/>
      <c r="K295" s="452"/>
      <c r="L295" s="451"/>
      <c r="M295" s="451"/>
      <c r="N295" s="453"/>
      <c r="O295" s="453"/>
      <c r="P295" s="483"/>
      <c r="Q295" s="484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</row>
    <row r="296" spans="1:43" s="420" customFormat="1" ht="15">
      <c r="A296" s="414"/>
      <c r="B296" s="414"/>
      <c r="C296" s="16"/>
      <c r="D296" s="17"/>
      <c r="E296" s="60" t="s">
        <v>447</v>
      </c>
      <c r="F296" s="60"/>
      <c r="G296" s="60"/>
      <c r="H296" s="61" t="s">
        <v>100</v>
      </c>
      <c r="I296" s="451">
        <v>1800000</v>
      </c>
      <c r="J296" s="451"/>
      <c r="K296" s="452"/>
      <c r="L296" s="451"/>
      <c r="M296" s="451"/>
      <c r="N296" s="453"/>
      <c r="O296" s="453">
        <f>SUM(I296:N296)</f>
        <v>1800000</v>
      </c>
      <c r="P296" s="483"/>
      <c r="Q296" s="484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</row>
    <row r="297" spans="1:43" s="420" customFormat="1" ht="15">
      <c r="A297" s="414"/>
      <c r="B297" s="414"/>
      <c r="C297" s="16"/>
      <c r="D297" s="17"/>
      <c r="E297" s="60" t="s">
        <v>448</v>
      </c>
      <c r="F297" s="60"/>
      <c r="G297" s="60"/>
      <c r="H297" s="61" t="s">
        <v>351</v>
      </c>
      <c r="I297" s="451">
        <v>8460000</v>
      </c>
      <c r="J297" s="451">
        <v>2300000</v>
      </c>
      <c r="K297" s="452">
        <v>680000</v>
      </c>
      <c r="L297" s="451">
        <v>7000000</v>
      </c>
      <c r="M297" s="451">
        <v>400000</v>
      </c>
      <c r="N297" s="453"/>
      <c r="O297" s="453">
        <f>SUM(I297:N297)</f>
        <v>18840000</v>
      </c>
      <c r="P297" s="483"/>
      <c r="Q297" s="484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</row>
    <row r="298" spans="1:43" s="420" customFormat="1" ht="15">
      <c r="A298" s="414"/>
      <c r="B298" s="414"/>
      <c r="C298" s="16"/>
      <c r="D298" s="17"/>
      <c r="E298" s="60" t="s">
        <v>449</v>
      </c>
      <c r="F298" s="60"/>
      <c r="G298" s="60"/>
      <c r="H298" s="61" t="s">
        <v>352</v>
      </c>
      <c r="I298" s="451"/>
      <c r="J298" s="451"/>
      <c r="K298" s="452"/>
      <c r="L298" s="451"/>
      <c r="M298" s="451"/>
      <c r="N298" s="453"/>
      <c r="O298" s="453"/>
      <c r="P298" s="483"/>
      <c r="Q298" s="484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</row>
    <row r="299" spans="1:43" s="420" customFormat="1" ht="15">
      <c r="A299" s="414"/>
      <c r="B299" s="414"/>
      <c r="C299" s="16"/>
      <c r="D299" s="17"/>
      <c r="E299" s="60" t="s">
        <v>450</v>
      </c>
      <c r="F299" s="60"/>
      <c r="G299" s="60"/>
      <c r="H299" s="61" t="s">
        <v>353</v>
      </c>
      <c r="I299" s="451"/>
      <c r="J299" s="451"/>
      <c r="K299" s="452"/>
      <c r="L299" s="451"/>
      <c r="M299" s="451"/>
      <c r="N299" s="453"/>
      <c r="O299" s="453"/>
      <c r="P299" s="483"/>
      <c r="Q299" s="484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</row>
    <row r="300" spans="1:43" s="420" customFormat="1" ht="15">
      <c r="A300" s="414"/>
      <c r="B300" s="414"/>
      <c r="C300" s="16"/>
      <c r="D300" s="17"/>
      <c r="E300" s="60" t="s">
        <v>451</v>
      </c>
      <c r="F300" s="60"/>
      <c r="G300" s="60"/>
      <c r="H300" s="61" t="s">
        <v>354</v>
      </c>
      <c r="I300" s="451">
        <v>654250</v>
      </c>
      <c r="J300" s="451"/>
      <c r="K300" s="452"/>
      <c r="L300" s="451"/>
      <c r="M300" s="451"/>
      <c r="N300" s="453"/>
      <c r="O300" s="453">
        <f>SUM(I300:N300)</f>
        <v>654250</v>
      </c>
      <c r="P300" s="483"/>
      <c r="Q300" s="484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</row>
    <row r="301" spans="1:43" s="420" customFormat="1" ht="15">
      <c r="A301" s="414"/>
      <c r="B301" s="414"/>
      <c r="C301" s="16"/>
      <c r="D301" s="17"/>
      <c r="E301" s="60" t="s">
        <v>452</v>
      </c>
      <c r="F301" s="60"/>
      <c r="G301" s="60"/>
      <c r="H301" s="61" t="s">
        <v>99</v>
      </c>
      <c r="I301" s="451"/>
      <c r="J301" s="451"/>
      <c r="K301" s="451">
        <v>22550000</v>
      </c>
      <c r="L301" s="451">
        <v>200000</v>
      </c>
      <c r="M301" s="451"/>
      <c r="N301" s="453">
        <v>1300000</v>
      </c>
      <c r="O301" s="453">
        <f>SUM(I301:N301)</f>
        <v>24050000</v>
      </c>
      <c r="P301" s="483"/>
      <c r="Q301" s="484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</row>
    <row r="302" spans="1:43" s="420" customFormat="1" ht="15.75" thickBot="1">
      <c r="A302" s="414"/>
      <c r="B302" s="414"/>
      <c r="C302" s="16"/>
      <c r="D302" s="17"/>
      <c r="E302" s="60" t="s">
        <v>9</v>
      </c>
      <c r="F302" s="60"/>
      <c r="G302" s="60"/>
      <c r="H302" s="61" t="s">
        <v>10</v>
      </c>
      <c r="I302" s="451">
        <v>6360000</v>
      </c>
      <c r="J302" s="451"/>
      <c r="K302" s="452"/>
      <c r="L302" s="451">
        <v>1170000</v>
      </c>
      <c r="M302" s="451">
        <v>5000000</v>
      </c>
      <c r="N302" s="453"/>
      <c r="O302" s="453">
        <f>SUM(I302:N302)</f>
        <v>12530000</v>
      </c>
      <c r="P302" s="483"/>
      <c r="Q302" s="484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</row>
    <row r="303" spans="1:43" s="504" customFormat="1" ht="15.75" thickBot="1">
      <c r="A303" s="397"/>
      <c r="B303" s="397"/>
      <c r="C303" s="120"/>
      <c r="D303" s="78" t="s">
        <v>355</v>
      </c>
      <c r="E303" s="78"/>
      <c r="F303" s="78"/>
      <c r="G303" s="78"/>
      <c r="H303" s="79" t="s">
        <v>102</v>
      </c>
      <c r="I303" s="472">
        <f aca="true" t="shared" si="10" ref="I303:N303">SUM(I304:I310)</f>
        <v>22313220</v>
      </c>
      <c r="J303" s="472">
        <f t="shared" si="10"/>
        <v>200000</v>
      </c>
      <c r="K303" s="485">
        <f t="shared" si="10"/>
        <v>100000</v>
      </c>
      <c r="L303" s="472">
        <f t="shared" si="10"/>
        <v>500000</v>
      </c>
      <c r="M303" s="472">
        <f t="shared" si="10"/>
        <v>0</v>
      </c>
      <c r="N303" s="404">
        <f t="shared" si="10"/>
        <v>0</v>
      </c>
      <c r="O303" s="404">
        <f>SUM(I303+J303+K303+L303+M303+N303)</f>
        <v>23113220</v>
      </c>
      <c r="P303" s="502"/>
      <c r="Q303" s="503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</row>
    <row r="304" spans="1:43" s="504" customFormat="1" ht="15.75" thickBot="1">
      <c r="A304" s="397"/>
      <c r="B304" s="397"/>
      <c r="C304" s="124"/>
      <c r="D304" s="103"/>
      <c r="E304" s="103" t="s">
        <v>442</v>
      </c>
      <c r="F304" s="103"/>
      <c r="G304" s="103"/>
      <c r="H304" s="104" t="s">
        <v>103</v>
      </c>
      <c r="I304" s="506"/>
      <c r="J304" s="506"/>
      <c r="K304" s="507"/>
      <c r="L304" s="506"/>
      <c r="M304" s="506"/>
      <c r="N304" s="508"/>
      <c r="O304" s="508"/>
      <c r="P304" s="509"/>
      <c r="Q304" s="510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</row>
    <row r="305" spans="1:43" s="420" customFormat="1" ht="15">
      <c r="A305" s="414"/>
      <c r="B305" s="414"/>
      <c r="C305" s="16"/>
      <c r="D305" s="17"/>
      <c r="E305" s="60" t="s">
        <v>443</v>
      </c>
      <c r="F305" s="60"/>
      <c r="G305" s="60"/>
      <c r="H305" s="61" t="s">
        <v>356</v>
      </c>
      <c r="I305" s="451">
        <v>5689932</v>
      </c>
      <c r="J305" s="451"/>
      <c r="K305" s="452"/>
      <c r="L305" s="451"/>
      <c r="M305" s="451"/>
      <c r="N305" s="453"/>
      <c r="O305" s="453">
        <f aca="true" t="shared" si="11" ref="O305:O310">SUM(I305:N305)</f>
        <v>5689932</v>
      </c>
      <c r="P305" s="418"/>
      <c r="Q305" s="419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</row>
    <row r="306" spans="1:43" s="420" customFormat="1" ht="15">
      <c r="A306" s="414"/>
      <c r="B306" s="414"/>
      <c r="C306" s="16"/>
      <c r="D306" s="17"/>
      <c r="E306" s="60" t="s">
        <v>444</v>
      </c>
      <c r="F306" s="60"/>
      <c r="G306" s="60"/>
      <c r="H306" s="61" t="s">
        <v>357</v>
      </c>
      <c r="I306" s="451">
        <v>1200000</v>
      </c>
      <c r="J306" s="451"/>
      <c r="K306" s="452"/>
      <c r="L306" s="451"/>
      <c r="M306" s="451"/>
      <c r="N306" s="453"/>
      <c r="O306" s="453">
        <f t="shared" si="11"/>
        <v>1200000</v>
      </c>
      <c r="P306" s="483"/>
      <c r="Q306" s="484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</row>
    <row r="307" spans="1:43" s="420" customFormat="1" ht="15">
      <c r="A307" s="414"/>
      <c r="B307" s="414"/>
      <c r="C307" s="16"/>
      <c r="D307" s="17"/>
      <c r="E307" s="60" t="s">
        <v>445</v>
      </c>
      <c r="F307" s="60"/>
      <c r="G307" s="60"/>
      <c r="H307" s="61" t="s">
        <v>358</v>
      </c>
      <c r="I307" s="451">
        <v>500000</v>
      </c>
      <c r="J307" s="451"/>
      <c r="K307" s="451"/>
      <c r="L307" s="451"/>
      <c r="M307" s="451"/>
      <c r="N307" s="453"/>
      <c r="O307" s="453">
        <f t="shared" si="11"/>
        <v>500000</v>
      </c>
      <c r="P307" s="483"/>
      <c r="Q307" s="484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</row>
    <row r="308" spans="1:43" s="420" customFormat="1" ht="15">
      <c r="A308" s="414"/>
      <c r="B308" s="414"/>
      <c r="C308" s="16"/>
      <c r="D308" s="17"/>
      <c r="E308" s="60" t="s">
        <v>446</v>
      </c>
      <c r="F308" s="60"/>
      <c r="G308" s="60"/>
      <c r="H308" s="61" t="s">
        <v>359</v>
      </c>
      <c r="I308" s="451">
        <v>600000</v>
      </c>
      <c r="J308" s="451"/>
      <c r="K308" s="451"/>
      <c r="L308" s="451"/>
      <c r="M308" s="451"/>
      <c r="N308" s="453"/>
      <c r="O308" s="453">
        <f t="shared" si="11"/>
        <v>600000</v>
      </c>
      <c r="P308" s="483"/>
      <c r="Q308" s="484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</row>
    <row r="309" spans="1:43" s="420" customFormat="1" ht="15">
      <c r="A309" s="414"/>
      <c r="B309" s="414"/>
      <c r="C309" s="16"/>
      <c r="D309" s="17"/>
      <c r="E309" s="60" t="s">
        <v>447</v>
      </c>
      <c r="F309" s="60"/>
      <c r="G309" s="60"/>
      <c r="H309" s="61" t="s">
        <v>360</v>
      </c>
      <c r="I309" s="451">
        <v>400000</v>
      </c>
      <c r="J309" s="451"/>
      <c r="K309" s="452"/>
      <c r="L309" s="451"/>
      <c r="M309" s="451"/>
      <c r="N309" s="453"/>
      <c r="O309" s="453">
        <f t="shared" si="11"/>
        <v>400000</v>
      </c>
      <c r="P309" s="483"/>
      <c r="Q309" s="484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</row>
    <row r="310" spans="1:43" s="420" customFormat="1" ht="15.75" thickBot="1">
      <c r="A310" s="414"/>
      <c r="B310" s="414"/>
      <c r="C310" s="24"/>
      <c r="D310" s="25"/>
      <c r="E310" s="58" t="s">
        <v>9</v>
      </c>
      <c r="F310" s="58"/>
      <c r="G310" s="58"/>
      <c r="H310" s="59" t="s">
        <v>10</v>
      </c>
      <c r="I310" s="450">
        <v>13923288</v>
      </c>
      <c r="J310" s="450">
        <v>200000</v>
      </c>
      <c r="K310" s="450">
        <v>100000</v>
      </c>
      <c r="L310" s="450">
        <v>500000</v>
      </c>
      <c r="M310" s="450"/>
      <c r="N310" s="482"/>
      <c r="O310" s="482">
        <f t="shared" si="11"/>
        <v>14723288</v>
      </c>
      <c r="P310" s="447"/>
      <c r="Q310" s="448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</row>
    <row r="311" spans="1:43" s="513" customFormat="1" ht="15.75" thickBot="1">
      <c r="A311" s="197"/>
      <c r="B311" s="197"/>
      <c r="C311" s="120"/>
      <c r="D311" s="78" t="s">
        <v>27</v>
      </c>
      <c r="E311" s="78"/>
      <c r="F311" s="78"/>
      <c r="G311" s="78"/>
      <c r="H311" s="79" t="s">
        <v>104</v>
      </c>
      <c r="I311" s="472">
        <f aca="true" t="shared" si="12" ref="I311:N311">SUM(I312:I316)</f>
        <v>10808000</v>
      </c>
      <c r="J311" s="472">
        <f t="shared" si="12"/>
        <v>0</v>
      </c>
      <c r="K311" s="485">
        <f t="shared" si="12"/>
        <v>0</v>
      </c>
      <c r="L311" s="472">
        <f t="shared" si="12"/>
        <v>0</v>
      </c>
      <c r="M311" s="472">
        <f t="shared" si="12"/>
        <v>0</v>
      </c>
      <c r="N311" s="404">
        <f t="shared" si="12"/>
        <v>0</v>
      </c>
      <c r="O311" s="404">
        <f>SUM(I311+J311+K311+L311+M311+N311)</f>
        <v>10808000</v>
      </c>
      <c r="P311" s="511"/>
      <c r="Q311" s="512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</row>
    <row r="312" spans="1:43" s="420" customFormat="1" ht="15">
      <c r="A312" s="414"/>
      <c r="B312" s="414"/>
      <c r="C312" s="14"/>
      <c r="D312" s="15"/>
      <c r="E312" s="56" t="s">
        <v>442</v>
      </c>
      <c r="F312" s="56"/>
      <c r="G312" s="56"/>
      <c r="H312" s="57" t="s">
        <v>105</v>
      </c>
      <c r="I312" s="478"/>
      <c r="J312" s="478"/>
      <c r="K312" s="479"/>
      <c r="L312" s="478"/>
      <c r="M312" s="478"/>
      <c r="N312" s="480"/>
      <c r="O312" s="480"/>
      <c r="P312" s="418"/>
      <c r="Q312" s="419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</row>
    <row r="313" spans="1:43" s="420" customFormat="1" ht="15">
      <c r="A313" s="414"/>
      <c r="B313" s="414"/>
      <c r="C313" s="24"/>
      <c r="D313" s="25"/>
      <c r="E313" s="58" t="s">
        <v>443</v>
      </c>
      <c r="F313" s="58"/>
      <c r="G313" s="58"/>
      <c r="H313" s="59" t="s">
        <v>361</v>
      </c>
      <c r="I313" s="450">
        <v>10808000</v>
      </c>
      <c r="J313" s="450"/>
      <c r="K313" s="481"/>
      <c r="L313" s="450"/>
      <c r="M313" s="450"/>
      <c r="N313" s="482"/>
      <c r="O313" s="482">
        <v>11808000</v>
      </c>
      <c r="P313" s="447"/>
      <c r="Q313" s="448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</row>
    <row r="314" spans="1:43" s="420" customFormat="1" ht="15">
      <c r="A314" s="414"/>
      <c r="B314" s="414"/>
      <c r="C314" s="16"/>
      <c r="D314" s="17"/>
      <c r="E314" s="60" t="s">
        <v>444</v>
      </c>
      <c r="F314" s="60"/>
      <c r="G314" s="60"/>
      <c r="H314" s="61" t="s">
        <v>362</v>
      </c>
      <c r="I314" s="451"/>
      <c r="J314" s="451"/>
      <c r="K314" s="442"/>
      <c r="L314" s="451"/>
      <c r="M314" s="451"/>
      <c r="N314" s="453"/>
      <c r="O314" s="453"/>
      <c r="P314" s="483"/>
      <c r="Q314" s="484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</row>
    <row r="315" spans="1:43" s="420" customFormat="1" ht="15">
      <c r="A315" s="414"/>
      <c r="B315" s="414"/>
      <c r="C315" s="24"/>
      <c r="D315" s="25"/>
      <c r="E315" s="58" t="s">
        <v>445</v>
      </c>
      <c r="F315" s="58"/>
      <c r="G315" s="58"/>
      <c r="H315" s="59" t="s">
        <v>363</v>
      </c>
      <c r="I315" s="450"/>
      <c r="J315" s="450"/>
      <c r="K315" s="452"/>
      <c r="L315" s="450"/>
      <c r="M315" s="450"/>
      <c r="N315" s="482"/>
      <c r="O315" s="482"/>
      <c r="P315" s="447"/>
      <c r="Q315" s="448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</row>
    <row r="316" spans="1:43" s="420" customFormat="1" ht="15.75" thickBot="1">
      <c r="A316" s="414"/>
      <c r="B316" s="414"/>
      <c r="C316" s="18"/>
      <c r="D316" s="19"/>
      <c r="E316" s="22" t="s">
        <v>9</v>
      </c>
      <c r="F316" s="22"/>
      <c r="G316" s="22"/>
      <c r="H316" s="23" t="s">
        <v>10</v>
      </c>
      <c r="I316" s="468"/>
      <c r="J316" s="468"/>
      <c r="K316" s="469"/>
      <c r="L316" s="468"/>
      <c r="M316" s="468"/>
      <c r="N316" s="470"/>
      <c r="O316" s="470"/>
      <c r="P316" s="483"/>
      <c r="Q316" s="484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</row>
    <row r="317" spans="1:43" s="513" customFormat="1" ht="15.75" thickBot="1">
      <c r="A317" s="197"/>
      <c r="B317" s="197"/>
      <c r="C317" s="119"/>
      <c r="D317" s="116" t="s">
        <v>28</v>
      </c>
      <c r="E317" s="116"/>
      <c r="F317" s="116"/>
      <c r="G317" s="116"/>
      <c r="H317" s="117" t="s">
        <v>106</v>
      </c>
      <c r="I317" s="495">
        <f aca="true" t="shared" si="13" ref="I317:N317">SUM(I318:I321)</f>
        <v>12452000</v>
      </c>
      <c r="J317" s="495">
        <f t="shared" si="13"/>
        <v>0</v>
      </c>
      <c r="K317" s="501">
        <f t="shared" si="13"/>
        <v>0</v>
      </c>
      <c r="L317" s="495">
        <f t="shared" si="13"/>
        <v>12000000</v>
      </c>
      <c r="M317" s="495">
        <f t="shared" si="13"/>
        <v>0</v>
      </c>
      <c r="N317" s="496">
        <f t="shared" si="13"/>
        <v>0</v>
      </c>
      <c r="O317" s="496">
        <f>SUM(I317+J317+K317+L317+M317+N317)</f>
        <v>24452000</v>
      </c>
      <c r="P317" s="511"/>
      <c r="Q317" s="512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</row>
    <row r="318" spans="1:43" s="420" customFormat="1" ht="15">
      <c r="A318" s="414"/>
      <c r="B318" s="414"/>
      <c r="C318" s="14"/>
      <c r="D318" s="15"/>
      <c r="E318" s="56" t="s">
        <v>442</v>
      </c>
      <c r="F318" s="56"/>
      <c r="G318" s="56"/>
      <c r="H318" s="57" t="s">
        <v>364</v>
      </c>
      <c r="I318" s="478"/>
      <c r="J318" s="478"/>
      <c r="K318" s="479"/>
      <c r="L318" s="478"/>
      <c r="M318" s="478"/>
      <c r="N318" s="480"/>
      <c r="O318" s="480"/>
      <c r="P318" s="418">
        <v>119213</v>
      </c>
      <c r="Q318" s="419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</row>
    <row r="319" spans="1:43" s="420" customFormat="1" ht="15">
      <c r="A319" s="414"/>
      <c r="B319" s="414"/>
      <c r="C319" s="16"/>
      <c r="D319" s="17"/>
      <c r="E319" s="60" t="s">
        <v>443</v>
      </c>
      <c r="F319" s="60"/>
      <c r="G319" s="60"/>
      <c r="H319" s="61" t="s">
        <v>365</v>
      </c>
      <c r="I319" s="451">
        <v>5052000</v>
      </c>
      <c r="J319" s="451"/>
      <c r="K319" s="452"/>
      <c r="L319" s="451"/>
      <c r="M319" s="451"/>
      <c r="N319" s="453"/>
      <c r="O319" s="453"/>
      <c r="P319" s="483">
        <v>150737</v>
      </c>
      <c r="Q319" s="484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</row>
    <row r="320" spans="1:43" s="420" customFormat="1" ht="15">
      <c r="A320" s="414"/>
      <c r="B320" s="414"/>
      <c r="C320" s="16"/>
      <c r="D320" s="17"/>
      <c r="E320" s="60" t="s">
        <v>444</v>
      </c>
      <c r="F320" s="60"/>
      <c r="G320" s="60"/>
      <c r="H320" s="61" t="s">
        <v>366</v>
      </c>
      <c r="I320" s="451">
        <v>5400000</v>
      </c>
      <c r="J320" s="451"/>
      <c r="K320" s="452"/>
      <c r="L320" s="451"/>
      <c r="M320" s="451"/>
      <c r="N320" s="453"/>
      <c r="O320" s="453"/>
      <c r="P320" s="483">
        <v>643892</v>
      </c>
      <c r="Q320" s="484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</row>
    <row r="321" spans="1:43" s="420" customFormat="1" ht="15.75" thickBot="1">
      <c r="A321" s="414"/>
      <c r="B321" s="414"/>
      <c r="C321" s="6"/>
      <c r="D321" s="7"/>
      <c r="E321" s="62" t="s">
        <v>9</v>
      </c>
      <c r="F321" s="62"/>
      <c r="G321" s="62"/>
      <c r="H321" s="63" t="s">
        <v>10</v>
      </c>
      <c r="I321" s="429">
        <v>2000000</v>
      </c>
      <c r="J321" s="429"/>
      <c r="K321" s="441"/>
      <c r="L321" s="429">
        <v>12000000</v>
      </c>
      <c r="M321" s="429"/>
      <c r="N321" s="440"/>
      <c r="O321" s="440"/>
      <c r="P321" s="483"/>
      <c r="Q321" s="484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</row>
    <row r="322" spans="1:43" s="516" customFormat="1" ht="15.75" thickBot="1">
      <c r="A322" s="397"/>
      <c r="B322" s="397"/>
      <c r="C322" s="120"/>
      <c r="D322" s="78" t="s">
        <v>31</v>
      </c>
      <c r="E322" s="78"/>
      <c r="F322" s="121"/>
      <c r="G322" s="121"/>
      <c r="H322" s="79" t="s">
        <v>107</v>
      </c>
      <c r="I322" s="472">
        <f aca="true" t="shared" si="14" ref="I322:N322">SUM(I323:I328)</f>
        <v>7509494</v>
      </c>
      <c r="J322" s="472">
        <f t="shared" si="14"/>
        <v>0</v>
      </c>
      <c r="K322" s="485">
        <f t="shared" si="14"/>
        <v>0</v>
      </c>
      <c r="L322" s="472">
        <f t="shared" si="14"/>
        <v>0</v>
      </c>
      <c r="M322" s="472">
        <f t="shared" si="14"/>
        <v>0</v>
      </c>
      <c r="N322" s="404">
        <f t="shared" si="14"/>
        <v>0</v>
      </c>
      <c r="O322" s="404">
        <f>SUM(I322+J322+K322+L322+M322+N322)</f>
        <v>7509494</v>
      </c>
      <c r="P322" s="514"/>
      <c r="Q322" s="515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</row>
    <row r="323" spans="1:43" s="420" customFormat="1" ht="15">
      <c r="A323" s="414"/>
      <c r="B323" s="414"/>
      <c r="C323" s="14"/>
      <c r="D323" s="15"/>
      <c r="E323" s="56" t="s">
        <v>443</v>
      </c>
      <c r="F323" s="56"/>
      <c r="G323" s="56"/>
      <c r="H323" s="57" t="s">
        <v>367</v>
      </c>
      <c r="I323" s="478">
        <v>6941525</v>
      </c>
      <c r="J323" s="478"/>
      <c r="K323" s="479"/>
      <c r="L323" s="478"/>
      <c r="M323" s="478"/>
      <c r="N323" s="480"/>
      <c r="O323" s="480">
        <v>6941525</v>
      </c>
      <c r="P323" s="418"/>
      <c r="Q323" s="419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</row>
    <row r="324" spans="1:43" s="420" customFormat="1" ht="15">
      <c r="A324" s="414"/>
      <c r="B324" s="414"/>
      <c r="C324" s="24"/>
      <c r="D324" s="25"/>
      <c r="E324" s="58" t="s">
        <v>444</v>
      </c>
      <c r="F324" s="58"/>
      <c r="G324" s="58"/>
      <c r="H324" s="59" t="s">
        <v>460</v>
      </c>
      <c r="I324" s="450"/>
      <c r="J324" s="450"/>
      <c r="K324" s="481"/>
      <c r="L324" s="450"/>
      <c r="M324" s="450"/>
      <c r="N324" s="482"/>
      <c r="O324" s="482"/>
      <c r="P324" s="447"/>
      <c r="Q324" s="448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</row>
    <row r="325" spans="1:43" s="420" customFormat="1" ht="15">
      <c r="A325" s="414"/>
      <c r="B325" s="414"/>
      <c r="C325" s="24"/>
      <c r="D325" s="25"/>
      <c r="E325" s="58" t="s">
        <v>445</v>
      </c>
      <c r="F325" s="58"/>
      <c r="G325" s="58"/>
      <c r="H325" s="59" t="s">
        <v>368</v>
      </c>
      <c r="I325" s="450"/>
      <c r="J325" s="450"/>
      <c r="K325" s="481"/>
      <c r="L325" s="450"/>
      <c r="M325" s="450"/>
      <c r="N325" s="482"/>
      <c r="O325" s="482"/>
      <c r="P325" s="447"/>
      <c r="Q325" s="448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</row>
    <row r="326" spans="1:43" s="420" customFormat="1" ht="15">
      <c r="A326" s="414"/>
      <c r="B326" s="414"/>
      <c r="C326" s="24"/>
      <c r="D326" s="25"/>
      <c r="E326" s="58" t="s">
        <v>446</v>
      </c>
      <c r="F326" s="58"/>
      <c r="G326" s="58"/>
      <c r="H326" s="59" t="s">
        <v>369</v>
      </c>
      <c r="I326" s="450">
        <v>567969</v>
      </c>
      <c r="J326" s="450"/>
      <c r="K326" s="481"/>
      <c r="L326" s="450"/>
      <c r="M326" s="450"/>
      <c r="N326" s="482"/>
      <c r="O326" s="482">
        <v>567969</v>
      </c>
      <c r="P326" s="447"/>
      <c r="Q326" s="448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</row>
    <row r="327" spans="1:43" s="420" customFormat="1" ht="15">
      <c r="A327" s="414"/>
      <c r="B327" s="414"/>
      <c r="C327" s="6"/>
      <c r="D327" s="7"/>
      <c r="E327" s="137" t="s">
        <v>447</v>
      </c>
      <c r="F327" s="137"/>
      <c r="G327" s="137"/>
      <c r="H327" s="138" t="s">
        <v>521</v>
      </c>
      <c r="I327" s="429"/>
      <c r="J327" s="429"/>
      <c r="K327" s="441"/>
      <c r="L327" s="429"/>
      <c r="M327" s="429"/>
      <c r="N327" s="440"/>
      <c r="O327" s="440"/>
      <c r="P327" s="483"/>
      <c r="Q327" s="484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</row>
    <row r="328" spans="1:43" s="420" customFormat="1" ht="15.75" thickBot="1">
      <c r="A328" s="414"/>
      <c r="B328" s="414"/>
      <c r="C328" s="18"/>
      <c r="D328" s="19"/>
      <c r="E328" s="22" t="s">
        <v>9</v>
      </c>
      <c r="F328" s="22"/>
      <c r="G328" s="22"/>
      <c r="H328" s="23" t="s">
        <v>10</v>
      </c>
      <c r="I328" s="468"/>
      <c r="J328" s="468"/>
      <c r="K328" s="469"/>
      <c r="L328" s="468"/>
      <c r="M328" s="468"/>
      <c r="N328" s="470"/>
      <c r="O328" s="470"/>
      <c r="P328" s="483"/>
      <c r="Q328" s="484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</row>
    <row r="329" spans="1:43" s="519" customFormat="1" ht="18.75" thickBot="1">
      <c r="A329" s="197"/>
      <c r="B329" s="197"/>
      <c r="C329" s="492" t="s">
        <v>370</v>
      </c>
      <c r="D329" s="493"/>
      <c r="E329" s="493"/>
      <c r="F329" s="493"/>
      <c r="G329" s="493"/>
      <c r="H329" s="494" t="s">
        <v>461</v>
      </c>
      <c r="I329" s="495">
        <f>SUM(I330)</f>
        <v>0</v>
      </c>
      <c r="J329" s="495">
        <f>SUM(J330)</f>
        <v>0</v>
      </c>
      <c r="K329" s="501">
        <f>SUM(K330)</f>
        <v>0</v>
      </c>
      <c r="L329" s="495">
        <v>0</v>
      </c>
      <c r="M329" s="495">
        <v>0</v>
      </c>
      <c r="N329" s="496">
        <v>0</v>
      </c>
      <c r="O329" s="496">
        <v>0</v>
      </c>
      <c r="P329" s="517"/>
      <c r="Q329" s="518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</row>
    <row r="330" spans="1:43" s="513" customFormat="1" ht="15.75" thickBot="1">
      <c r="A330" s="197"/>
      <c r="B330" s="197"/>
      <c r="C330" s="114"/>
      <c r="D330" s="78" t="s">
        <v>441</v>
      </c>
      <c r="E330" s="78"/>
      <c r="F330" s="78"/>
      <c r="G330" s="78"/>
      <c r="H330" s="79" t="s">
        <v>462</v>
      </c>
      <c r="I330" s="472">
        <f>SUM(I331)</f>
        <v>0</v>
      </c>
      <c r="J330" s="472"/>
      <c r="K330" s="485"/>
      <c r="L330" s="472"/>
      <c r="M330" s="472"/>
      <c r="N330" s="404"/>
      <c r="O330" s="404"/>
      <c r="P330" s="520"/>
      <c r="Q330" s="521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</row>
    <row r="331" spans="1:43" s="420" customFormat="1" ht="15.75" thickBot="1">
      <c r="A331" s="414"/>
      <c r="B331" s="414"/>
      <c r="C331" s="14"/>
      <c r="D331" s="15"/>
      <c r="E331" s="56" t="s">
        <v>445</v>
      </c>
      <c r="F331" s="56"/>
      <c r="G331" s="56"/>
      <c r="H331" s="57" t="s">
        <v>371</v>
      </c>
      <c r="I331" s="478"/>
      <c r="J331" s="478"/>
      <c r="K331" s="479"/>
      <c r="L331" s="478"/>
      <c r="M331" s="478"/>
      <c r="N331" s="480"/>
      <c r="O331" s="480"/>
      <c r="P331" s="418"/>
      <c r="Q331" s="419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</row>
    <row r="332" spans="1:43" s="407" customFormat="1" ht="18.75" thickBot="1">
      <c r="A332" s="397"/>
      <c r="B332" s="397"/>
      <c r="C332" s="398" t="s">
        <v>378</v>
      </c>
      <c r="D332" s="399"/>
      <c r="E332" s="399"/>
      <c r="F332" s="399"/>
      <c r="G332" s="399"/>
      <c r="H332" s="401" t="s">
        <v>117</v>
      </c>
      <c r="I332" s="472">
        <f>SUM(I333+I343+I366+I367+I368+I369)</f>
        <v>195186785</v>
      </c>
      <c r="J332" s="472">
        <f>SUM(J333+J343+J366+J367+J368+J369)</f>
        <v>44400000</v>
      </c>
      <c r="K332" s="485">
        <f>SUM(K333+K343+K366+K367+K368+K369)</f>
        <v>1700000</v>
      </c>
      <c r="L332" s="472">
        <f>SUM(L333+L343+L366+L367+L368+L369)</f>
        <v>88200000</v>
      </c>
      <c r="M332" s="472">
        <f>SUM(M333+M343+M366+M367+M368+M369)</f>
        <v>1400000</v>
      </c>
      <c r="N332" s="404">
        <v>0</v>
      </c>
      <c r="O332" s="404">
        <f>SUM(I332+J332+K332+L332+M332+N332)</f>
        <v>330886785</v>
      </c>
      <c r="P332" s="497"/>
      <c r="Q332" s="498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</row>
    <row r="333" spans="1:43" s="504" customFormat="1" ht="15.75" thickBot="1">
      <c r="A333" s="397"/>
      <c r="B333" s="397"/>
      <c r="C333" s="114"/>
      <c r="D333" s="78" t="s">
        <v>441</v>
      </c>
      <c r="E333" s="78"/>
      <c r="F333" s="78"/>
      <c r="G333" s="78"/>
      <c r="H333" s="79" t="s">
        <v>463</v>
      </c>
      <c r="I333" s="472">
        <f>SUM(I334:I342)</f>
        <v>0</v>
      </c>
      <c r="J333" s="472">
        <f>SUM(J334:J342)</f>
        <v>44400000</v>
      </c>
      <c r="K333" s="485">
        <f>SUM(K334:K342)</f>
        <v>1700000</v>
      </c>
      <c r="L333" s="472">
        <f>SUM(L334:L342)</f>
        <v>88200000</v>
      </c>
      <c r="M333" s="472">
        <f>SUM(M334:M342)</f>
        <v>1400000</v>
      </c>
      <c r="N333" s="404"/>
      <c r="O333" s="404">
        <f>SUM(I333+IF333+K333+L333+M333+N333)</f>
        <v>91300000</v>
      </c>
      <c r="P333" s="522"/>
      <c r="Q333" s="523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</row>
    <row r="334" spans="1:43" s="413" customFormat="1" ht="15">
      <c r="A334" s="291"/>
      <c r="B334" s="291"/>
      <c r="C334" s="140"/>
      <c r="D334" s="141"/>
      <c r="E334" s="142" t="s">
        <v>442</v>
      </c>
      <c r="F334" s="142"/>
      <c r="G334" s="142"/>
      <c r="H334" s="143" t="s">
        <v>379</v>
      </c>
      <c r="I334" s="524"/>
      <c r="J334" s="524"/>
      <c r="K334" s="525"/>
      <c r="L334" s="524"/>
      <c r="M334" s="524"/>
      <c r="N334" s="526"/>
      <c r="O334" s="526"/>
      <c r="P334" s="527"/>
      <c r="Q334" s="528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</row>
    <row r="335" spans="1:43" s="413" customFormat="1" ht="15.75" thickBot="1">
      <c r="A335" s="291"/>
      <c r="B335" s="291"/>
      <c r="C335" s="144"/>
      <c r="D335" s="145"/>
      <c r="E335" s="146" t="s">
        <v>443</v>
      </c>
      <c r="F335" s="146"/>
      <c r="G335" s="146"/>
      <c r="H335" s="147" t="s">
        <v>464</v>
      </c>
      <c r="I335" s="529"/>
      <c r="J335" s="529"/>
      <c r="K335" s="530"/>
      <c r="L335" s="529"/>
      <c r="M335" s="529"/>
      <c r="N335" s="531"/>
      <c r="O335" s="531"/>
      <c r="P335" s="499"/>
      <c r="Q335" s="50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</row>
    <row r="336" spans="1:43" s="413" customFormat="1" ht="15">
      <c r="A336" s="291"/>
      <c r="B336" s="291"/>
      <c r="C336" s="144"/>
      <c r="D336" s="145"/>
      <c r="E336" s="146" t="s">
        <v>444</v>
      </c>
      <c r="F336" s="146"/>
      <c r="G336" s="146"/>
      <c r="H336" s="147" t="s">
        <v>465</v>
      </c>
      <c r="I336" s="532"/>
      <c r="J336" s="532"/>
      <c r="K336" s="533"/>
      <c r="L336" s="532"/>
      <c r="M336" s="532"/>
      <c r="N336" s="534"/>
      <c r="O336" s="534"/>
      <c r="P336" s="486"/>
      <c r="Q336" s="487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</row>
    <row r="337" spans="1:43" s="413" customFormat="1" ht="15.75" thickBot="1">
      <c r="A337" s="291"/>
      <c r="B337" s="291"/>
      <c r="C337" s="144"/>
      <c r="D337" s="145"/>
      <c r="E337" s="146" t="s">
        <v>445</v>
      </c>
      <c r="F337" s="146"/>
      <c r="G337" s="146"/>
      <c r="H337" s="150" t="s">
        <v>380</v>
      </c>
      <c r="I337" s="535"/>
      <c r="J337" s="535">
        <v>38400000</v>
      </c>
      <c r="K337" s="536"/>
      <c r="L337" s="535"/>
      <c r="M337" s="535"/>
      <c r="N337" s="537"/>
      <c r="O337" s="537"/>
      <c r="P337" s="499"/>
      <c r="Q337" s="50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</row>
    <row r="338" spans="1:43" s="420" customFormat="1" ht="15">
      <c r="A338" s="414"/>
      <c r="B338" s="414"/>
      <c r="C338" s="151"/>
      <c r="D338" s="152"/>
      <c r="E338" s="153" t="s">
        <v>446</v>
      </c>
      <c r="F338" s="153"/>
      <c r="G338" s="153"/>
      <c r="H338" s="154" t="s">
        <v>381</v>
      </c>
      <c r="I338" s="538"/>
      <c r="J338" s="532"/>
      <c r="K338" s="533"/>
      <c r="L338" s="532"/>
      <c r="M338" s="532"/>
      <c r="N338" s="534"/>
      <c r="O338" s="534"/>
      <c r="P338" s="490"/>
      <c r="Q338" s="491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</row>
    <row r="339" spans="1:43" s="420" customFormat="1" ht="15.75" thickBot="1">
      <c r="A339" s="414"/>
      <c r="B339" s="414"/>
      <c r="C339" s="144"/>
      <c r="D339" s="145"/>
      <c r="E339" s="146" t="s">
        <v>447</v>
      </c>
      <c r="F339" s="146"/>
      <c r="G339" s="146"/>
      <c r="H339" s="147" t="s">
        <v>382</v>
      </c>
      <c r="I339" s="535"/>
      <c r="J339" s="535">
        <v>6000000</v>
      </c>
      <c r="K339" s="536"/>
      <c r="L339" s="535"/>
      <c r="M339" s="535"/>
      <c r="N339" s="537"/>
      <c r="O339" s="537"/>
      <c r="P339" s="539"/>
      <c r="Q339" s="54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</row>
    <row r="340" spans="1:43" s="420" customFormat="1" ht="15">
      <c r="A340" s="414"/>
      <c r="B340" s="414"/>
      <c r="C340" s="144"/>
      <c r="D340" s="145"/>
      <c r="E340" s="146" t="s">
        <v>448</v>
      </c>
      <c r="F340" s="146"/>
      <c r="G340" s="146"/>
      <c r="H340" s="127" t="s">
        <v>383</v>
      </c>
      <c r="I340" s="532"/>
      <c r="J340" s="532"/>
      <c r="K340" s="533"/>
      <c r="L340" s="532">
        <v>88000000</v>
      </c>
      <c r="M340" s="532"/>
      <c r="N340" s="534"/>
      <c r="O340" s="534"/>
      <c r="P340" s="490"/>
      <c r="Q340" s="491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</row>
    <row r="341" spans="1:43" s="420" customFormat="1" ht="15.75" thickBot="1">
      <c r="A341" s="414"/>
      <c r="B341" s="414"/>
      <c r="C341" s="144"/>
      <c r="D341" s="145"/>
      <c r="E341" s="146" t="s">
        <v>449</v>
      </c>
      <c r="F341" s="146"/>
      <c r="G341" s="146"/>
      <c r="H341" s="150" t="s">
        <v>384</v>
      </c>
      <c r="I341" s="535"/>
      <c r="J341" s="535"/>
      <c r="K341" s="536">
        <v>1700000</v>
      </c>
      <c r="L341" s="535">
        <v>200000</v>
      </c>
      <c r="M341" s="535">
        <v>1400000</v>
      </c>
      <c r="N341" s="537"/>
      <c r="O341" s="537"/>
      <c r="P341" s="539"/>
      <c r="Q341" s="54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</row>
    <row r="342" spans="1:43" s="420" customFormat="1" ht="15.75" thickBot="1">
      <c r="A342" s="414"/>
      <c r="B342" s="414"/>
      <c r="C342" s="115"/>
      <c r="D342" s="155"/>
      <c r="E342" s="116" t="s">
        <v>9</v>
      </c>
      <c r="F342" s="116"/>
      <c r="G342" s="116"/>
      <c r="H342" s="117" t="s">
        <v>385</v>
      </c>
      <c r="I342" s="541"/>
      <c r="J342" s="541"/>
      <c r="K342" s="542"/>
      <c r="L342" s="541"/>
      <c r="M342" s="541"/>
      <c r="N342" s="543"/>
      <c r="O342" s="543"/>
      <c r="P342" s="539"/>
      <c r="Q342" s="54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</row>
    <row r="343" spans="1:43" s="513" customFormat="1" ht="15.75" thickBot="1">
      <c r="A343" s="197"/>
      <c r="B343" s="197"/>
      <c r="C343" s="119"/>
      <c r="D343" s="116" t="s">
        <v>440</v>
      </c>
      <c r="E343" s="116"/>
      <c r="F343" s="116"/>
      <c r="G343" s="116"/>
      <c r="H343" s="117" t="s">
        <v>466</v>
      </c>
      <c r="I343" s="495">
        <f>SUM(I344+I345+I347+I350+I354+I358+I360+I361+I362)</f>
        <v>195186785</v>
      </c>
      <c r="J343" s="495">
        <f>SUM(J344+J345+J347+J350+J354+J358+J360+J361+J362)</f>
        <v>0</v>
      </c>
      <c r="K343" s="501">
        <f>SUM(K344+K345+K347+K350+K354+K358+K360+K361+K362)</f>
        <v>0</v>
      </c>
      <c r="L343" s="495">
        <v>0</v>
      </c>
      <c r="M343" s="495">
        <v>0</v>
      </c>
      <c r="N343" s="496">
        <v>0</v>
      </c>
      <c r="O343" s="496">
        <f>SUM(I343+J343+K343+L343+M343+N343)</f>
        <v>195186785</v>
      </c>
      <c r="P343" s="511"/>
      <c r="Q343" s="512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</row>
    <row r="344" spans="1:43" s="513" customFormat="1" ht="15">
      <c r="A344" s="197"/>
      <c r="B344" s="197"/>
      <c r="C344" s="156"/>
      <c r="D344" s="142"/>
      <c r="E344" s="142" t="s">
        <v>442</v>
      </c>
      <c r="F344" s="142"/>
      <c r="G344" s="142"/>
      <c r="H344" s="143" t="s">
        <v>467</v>
      </c>
      <c r="I344" s="544"/>
      <c r="J344" s="544"/>
      <c r="K344" s="545"/>
      <c r="L344" s="544"/>
      <c r="M344" s="544"/>
      <c r="N344" s="546"/>
      <c r="O344" s="546"/>
      <c r="P344" s="547"/>
      <c r="Q344" s="98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</row>
    <row r="345" spans="1:43" s="513" customFormat="1" ht="15">
      <c r="A345" s="197"/>
      <c r="B345" s="197"/>
      <c r="C345" s="126"/>
      <c r="D345" s="128"/>
      <c r="E345" s="128" t="s">
        <v>443</v>
      </c>
      <c r="F345" s="128"/>
      <c r="G345" s="128"/>
      <c r="H345" s="127" t="s">
        <v>468</v>
      </c>
      <c r="I345" s="548">
        <f>SUM(I346)</f>
        <v>1334771</v>
      </c>
      <c r="J345" s="548"/>
      <c r="K345" s="549"/>
      <c r="L345" s="548"/>
      <c r="M345" s="548"/>
      <c r="N345" s="550"/>
      <c r="O345" s="550"/>
      <c r="P345" s="547"/>
      <c r="Q345" s="98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</row>
    <row r="346" spans="1:43" s="513" customFormat="1" ht="15">
      <c r="A346" s="197"/>
      <c r="B346" s="197"/>
      <c r="C346" s="157"/>
      <c r="D346" s="146"/>
      <c r="E346" s="146"/>
      <c r="F346" s="145" t="s">
        <v>442</v>
      </c>
      <c r="G346" s="146"/>
      <c r="H346" s="148" t="s">
        <v>469</v>
      </c>
      <c r="I346" s="551">
        <v>1334771</v>
      </c>
      <c r="J346" s="551"/>
      <c r="K346" s="552"/>
      <c r="L346" s="551"/>
      <c r="M346" s="551"/>
      <c r="N346" s="553"/>
      <c r="O346" s="553"/>
      <c r="P346" s="547"/>
      <c r="Q346" s="98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</row>
    <row r="347" spans="1:43" s="513" customFormat="1" ht="15">
      <c r="A347" s="197"/>
      <c r="B347" s="197"/>
      <c r="C347" s="126"/>
      <c r="D347" s="128"/>
      <c r="E347" s="128" t="s">
        <v>470</v>
      </c>
      <c r="F347" s="128"/>
      <c r="G347" s="128"/>
      <c r="H347" s="127" t="s">
        <v>471</v>
      </c>
      <c r="I347" s="548">
        <f>SUM(I348+I349)</f>
        <v>6073700</v>
      </c>
      <c r="J347" s="548"/>
      <c r="K347" s="549"/>
      <c r="L347" s="548"/>
      <c r="M347" s="548"/>
      <c r="N347" s="550"/>
      <c r="O347" s="550"/>
      <c r="P347" s="547"/>
      <c r="Q347" s="98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</row>
    <row r="348" spans="1:43" s="513" customFormat="1" ht="15">
      <c r="A348" s="197"/>
      <c r="B348" s="197"/>
      <c r="C348" s="126"/>
      <c r="D348" s="128"/>
      <c r="E348" s="128"/>
      <c r="F348" s="158" t="s">
        <v>442</v>
      </c>
      <c r="G348" s="158"/>
      <c r="H348" s="149" t="s">
        <v>472</v>
      </c>
      <c r="I348" s="548">
        <v>5073700</v>
      </c>
      <c r="J348" s="548"/>
      <c r="K348" s="549"/>
      <c r="L348" s="548"/>
      <c r="M348" s="548"/>
      <c r="N348" s="550"/>
      <c r="O348" s="550"/>
      <c r="P348" s="547"/>
      <c r="Q348" s="98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</row>
    <row r="349" spans="1:43" s="513" customFormat="1" ht="15.75" thickBot="1">
      <c r="A349" s="197"/>
      <c r="B349" s="197"/>
      <c r="C349" s="157"/>
      <c r="D349" s="146"/>
      <c r="E349" s="146"/>
      <c r="F349" s="145" t="s">
        <v>443</v>
      </c>
      <c r="G349" s="145"/>
      <c r="H349" s="148" t="s">
        <v>410</v>
      </c>
      <c r="I349" s="551">
        <v>1000000</v>
      </c>
      <c r="J349" s="551"/>
      <c r="K349" s="552"/>
      <c r="L349" s="551"/>
      <c r="M349" s="551"/>
      <c r="N349" s="553"/>
      <c r="O349" s="553"/>
      <c r="P349" s="547"/>
      <c r="Q349" s="98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</row>
    <row r="350" spans="1:43" s="420" customFormat="1" ht="15">
      <c r="A350" s="414"/>
      <c r="B350" s="414"/>
      <c r="C350" s="159"/>
      <c r="D350" s="158"/>
      <c r="E350" s="128" t="s">
        <v>473</v>
      </c>
      <c r="F350" s="128"/>
      <c r="G350" s="128"/>
      <c r="H350" s="127" t="s">
        <v>474</v>
      </c>
      <c r="I350" s="532">
        <f>SUM(I351+I352+I353)</f>
        <v>70778031</v>
      </c>
      <c r="J350" s="532"/>
      <c r="K350" s="533"/>
      <c r="L350" s="532"/>
      <c r="M350" s="532"/>
      <c r="N350" s="554"/>
      <c r="O350" s="555"/>
      <c r="P350" s="556"/>
      <c r="Q350" s="557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</row>
    <row r="351" spans="1:43" s="379" customFormat="1" ht="15">
      <c r="A351" s="132"/>
      <c r="B351" s="132"/>
      <c r="C351" s="159"/>
      <c r="D351" s="158"/>
      <c r="E351" s="158"/>
      <c r="F351" s="158" t="s">
        <v>442</v>
      </c>
      <c r="G351" s="158"/>
      <c r="H351" s="149" t="s">
        <v>475</v>
      </c>
      <c r="I351" s="532">
        <v>70778031</v>
      </c>
      <c r="J351" s="532"/>
      <c r="K351" s="533"/>
      <c r="L351" s="532"/>
      <c r="M351" s="532"/>
      <c r="N351" s="554"/>
      <c r="O351" s="555"/>
      <c r="P351" s="467"/>
      <c r="Q351" s="80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s="379" customFormat="1" ht="15">
      <c r="A352" s="132"/>
      <c r="B352" s="132"/>
      <c r="C352" s="159"/>
      <c r="D352" s="158"/>
      <c r="E352" s="158"/>
      <c r="F352" s="158" t="s">
        <v>443</v>
      </c>
      <c r="G352" s="158"/>
      <c r="H352" s="149" t="s">
        <v>476</v>
      </c>
      <c r="I352" s="532"/>
      <c r="J352" s="532"/>
      <c r="K352" s="533"/>
      <c r="L352" s="554"/>
      <c r="M352" s="532"/>
      <c r="N352" s="554"/>
      <c r="O352" s="555"/>
      <c r="P352" s="467"/>
      <c r="Q352" s="80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s="379" customFormat="1" ht="15.75" thickBot="1">
      <c r="A353" s="132"/>
      <c r="B353" s="132"/>
      <c r="C353" s="139"/>
      <c r="D353" s="145"/>
      <c r="E353" s="160"/>
      <c r="F353" s="145" t="s">
        <v>444</v>
      </c>
      <c r="G353" s="145"/>
      <c r="H353" s="148" t="s">
        <v>409</v>
      </c>
      <c r="I353" s="532"/>
      <c r="J353" s="554"/>
      <c r="K353" s="533"/>
      <c r="L353" s="532"/>
      <c r="M353" s="532"/>
      <c r="N353" s="554"/>
      <c r="O353" s="555"/>
      <c r="P353" s="467"/>
      <c r="Q353" s="80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s="420" customFormat="1" ht="15.75" thickBot="1">
      <c r="A354" s="414"/>
      <c r="B354" s="414"/>
      <c r="C354" s="45"/>
      <c r="D354" s="158"/>
      <c r="E354" s="128" t="s">
        <v>372</v>
      </c>
      <c r="F354" s="128"/>
      <c r="G354" s="128"/>
      <c r="H354" s="161" t="s">
        <v>477</v>
      </c>
      <c r="I354" s="558"/>
      <c r="J354" s="558"/>
      <c r="K354" s="559"/>
      <c r="L354" s="558"/>
      <c r="M354" s="560"/>
      <c r="N354" s="561"/>
      <c r="O354" s="562"/>
      <c r="P354" s="563"/>
      <c r="Q354" s="564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</row>
    <row r="355" spans="1:43" s="420" customFormat="1" ht="15.75" thickBot="1">
      <c r="A355" s="414"/>
      <c r="B355" s="414"/>
      <c r="C355" s="45"/>
      <c r="D355" s="158"/>
      <c r="E355" s="128"/>
      <c r="F355" s="158" t="s">
        <v>442</v>
      </c>
      <c r="G355" s="158"/>
      <c r="H355" s="162" t="s">
        <v>475</v>
      </c>
      <c r="I355" s="532"/>
      <c r="J355" s="554"/>
      <c r="K355" s="533"/>
      <c r="L355" s="532"/>
      <c r="M355" s="554"/>
      <c r="N355" s="534"/>
      <c r="O355" s="555"/>
      <c r="P355" s="563"/>
      <c r="Q355" s="564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</row>
    <row r="356" spans="1:43" s="420" customFormat="1" ht="15">
      <c r="A356" s="414"/>
      <c r="B356" s="414"/>
      <c r="C356" s="159"/>
      <c r="D356" s="158"/>
      <c r="E356" s="128"/>
      <c r="F356" s="158" t="s">
        <v>443</v>
      </c>
      <c r="G356" s="158"/>
      <c r="H356" s="162" t="s">
        <v>476</v>
      </c>
      <c r="I356" s="532"/>
      <c r="J356" s="532"/>
      <c r="K356" s="533"/>
      <c r="L356" s="532"/>
      <c r="M356" s="532"/>
      <c r="N356" s="534"/>
      <c r="O356" s="555"/>
      <c r="P356" s="556"/>
      <c r="Q356" s="557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</row>
    <row r="357" spans="1:43" s="420" customFormat="1" ht="15.75" thickBot="1">
      <c r="A357" s="414"/>
      <c r="B357" s="414"/>
      <c r="C357" s="144"/>
      <c r="D357" s="145"/>
      <c r="E357" s="146"/>
      <c r="F357" s="145" t="s">
        <v>444</v>
      </c>
      <c r="G357" s="145"/>
      <c r="H357" s="163" t="s">
        <v>409</v>
      </c>
      <c r="I357" s="529"/>
      <c r="J357" s="529"/>
      <c r="K357" s="530"/>
      <c r="L357" s="529"/>
      <c r="M357" s="529"/>
      <c r="N357" s="531"/>
      <c r="O357" s="565"/>
      <c r="P357" s="539"/>
      <c r="Q357" s="54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</row>
    <row r="358" spans="1:43" s="420" customFormat="1" ht="15.75" thickBot="1">
      <c r="A358" s="414"/>
      <c r="B358" s="414"/>
      <c r="C358" s="164"/>
      <c r="D358" s="165"/>
      <c r="E358" s="166" t="s">
        <v>478</v>
      </c>
      <c r="F358" s="166"/>
      <c r="G358" s="166"/>
      <c r="H358" s="167" t="s">
        <v>479</v>
      </c>
      <c r="I358" s="558">
        <f>SUM(I359)</f>
        <v>928675</v>
      </c>
      <c r="J358" s="558"/>
      <c r="K358" s="559"/>
      <c r="L358" s="558"/>
      <c r="M358" s="558"/>
      <c r="N358" s="561"/>
      <c r="O358" s="562"/>
      <c r="P358" s="563"/>
      <c r="Q358" s="564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</row>
    <row r="359" spans="1:43" s="513" customFormat="1" ht="15" customHeight="1" thickBot="1">
      <c r="A359" s="197"/>
      <c r="B359" s="197"/>
      <c r="C359" s="157"/>
      <c r="D359" s="146"/>
      <c r="E359" s="145"/>
      <c r="F359" s="145" t="s">
        <v>442</v>
      </c>
      <c r="G359" s="145"/>
      <c r="H359" s="148" t="s">
        <v>480</v>
      </c>
      <c r="I359" s="551">
        <v>928675</v>
      </c>
      <c r="J359" s="551"/>
      <c r="K359" s="552"/>
      <c r="L359" s="551"/>
      <c r="M359" s="551"/>
      <c r="N359" s="553"/>
      <c r="O359" s="566"/>
      <c r="P359" s="520"/>
      <c r="Q359" s="521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</row>
    <row r="360" spans="1:43" s="420" customFormat="1" ht="15.75" thickBot="1">
      <c r="A360" s="414"/>
      <c r="B360" s="414"/>
      <c r="C360" s="144"/>
      <c r="D360" s="145"/>
      <c r="E360" s="146" t="s">
        <v>315</v>
      </c>
      <c r="F360" s="146"/>
      <c r="G360" s="146"/>
      <c r="H360" s="168" t="s">
        <v>408</v>
      </c>
      <c r="I360" s="529">
        <v>264084</v>
      </c>
      <c r="J360" s="529"/>
      <c r="K360" s="530"/>
      <c r="L360" s="529"/>
      <c r="M360" s="529"/>
      <c r="N360" s="531"/>
      <c r="O360" s="565"/>
      <c r="P360" s="563"/>
      <c r="Q360" s="564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</row>
    <row r="361" spans="1:43" s="420" customFormat="1" ht="15.75" thickBot="1">
      <c r="A361" s="414"/>
      <c r="B361" s="414"/>
      <c r="C361" s="151"/>
      <c r="D361" s="152"/>
      <c r="E361" s="153" t="s">
        <v>136</v>
      </c>
      <c r="F361" s="153"/>
      <c r="G361" s="153"/>
      <c r="H361" s="169" t="s">
        <v>481</v>
      </c>
      <c r="I361" s="535">
        <v>661369</v>
      </c>
      <c r="J361" s="535"/>
      <c r="K361" s="536"/>
      <c r="L361" s="567"/>
      <c r="M361" s="535"/>
      <c r="N361" s="537"/>
      <c r="O361" s="568"/>
      <c r="P361" s="563"/>
      <c r="Q361" s="564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</row>
    <row r="362" spans="1:43" s="420" customFormat="1" ht="15.75" thickBot="1">
      <c r="A362" s="414"/>
      <c r="B362" s="414"/>
      <c r="C362" s="164"/>
      <c r="D362" s="165"/>
      <c r="E362" s="166" t="s">
        <v>138</v>
      </c>
      <c r="F362" s="166"/>
      <c r="G362" s="166"/>
      <c r="H362" s="170" t="s">
        <v>482</v>
      </c>
      <c r="I362" s="569">
        <f>SUM(I363+I364+I365)</f>
        <v>115146155</v>
      </c>
      <c r="J362" s="558"/>
      <c r="K362" s="559"/>
      <c r="L362" s="560"/>
      <c r="M362" s="558"/>
      <c r="N362" s="561"/>
      <c r="O362" s="562"/>
      <c r="P362" s="563"/>
      <c r="Q362" s="564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</row>
    <row r="363" spans="1:43" s="420" customFormat="1" ht="15.75" thickBot="1">
      <c r="A363" s="414"/>
      <c r="B363" s="414"/>
      <c r="C363" s="159"/>
      <c r="D363" s="158"/>
      <c r="E363" s="158"/>
      <c r="F363" s="158" t="s">
        <v>442</v>
      </c>
      <c r="G363" s="158"/>
      <c r="H363" s="149" t="s">
        <v>483</v>
      </c>
      <c r="I363" s="532">
        <v>45146155</v>
      </c>
      <c r="J363" s="532"/>
      <c r="K363" s="533"/>
      <c r="L363" s="532"/>
      <c r="M363" s="532"/>
      <c r="N363" s="554"/>
      <c r="O363" s="555"/>
      <c r="P363" s="563"/>
      <c r="Q363" s="564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</row>
    <row r="364" spans="1:43" s="420" customFormat="1" ht="15.75" thickBot="1">
      <c r="A364" s="414"/>
      <c r="B364" s="414"/>
      <c r="C364" s="159"/>
      <c r="D364" s="158"/>
      <c r="E364" s="158"/>
      <c r="F364" s="158" t="s">
        <v>443</v>
      </c>
      <c r="G364" s="158"/>
      <c r="H364" s="149" t="s">
        <v>484</v>
      </c>
      <c r="I364" s="532">
        <v>70000000</v>
      </c>
      <c r="J364" s="532"/>
      <c r="K364" s="533"/>
      <c r="L364" s="532"/>
      <c r="M364" s="532"/>
      <c r="N364" s="554"/>
      <c r="O364" s="555"/>
      <c r="P364" s="563"/>
      <c r="Q364" s="564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</row>
    <row r="365" spans="1:43" s="420" customFormat="1" ht="15.75" thickBot="1">
      <c r="A365" s="414"/>
      <c r="B365" s="414"/>
      <c r="C365" s="115"/>
      <c r="D365" s="155"/>
      <c r="E365" s="155"/>
      <c r="F365" s="155" t="s">
        <v>444</v>
      </c>
      <c r="G365" s="155"/>
      <c r="H365" s="118" t="s">
        <v>485</v>
      </c>
      <c r="I365" s="570"/>
      <c r="J365" s="570"/>
      <c r="K365" s="571"/>
      <c r="L365" s="570"/>
      <c r="M365" s="570"/>
      <c r="N365" s="572"/>
      <c r="O365" s="573"/>
      <c r="P365" s="563"/>
      <c r="Q365" s="564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</row>
    <row r="366" spans="1:43" s="420" customFormat="1" ht="15.75" thickBot="1">
      <c r="A366" s="414"/>
      <c r="B366" s="414"/>
      <c r="C366" s="114"/>
      <c r="D366" s="78" t="s">
        <v>25</v>
      </c>
      <c r="E366" s="78"/>
      <c r="F366" s="78"/>
      <c r="G366" s="78"/>
      <c r="H366" s="79" t="s">
        <v>486</v>
      </c>
      <c r="I366" s="473"/>
      <c r="J366" s="473"/>
      <c r="K366" s="474"/>
      <c r="L366" s="473"/>
      <c r="M366" s="473"/>
      <c r="N366" s="410"/>
      <c r="O366" s="404">
        <v>0</v>
      </c>
      <c r="P366" s="563"/>
      <c r="Q366" s="564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</row>
    <row r="367" spans="1:43" s="420" customFormat="1" ht="15.75" thickBot="1">
      <c r="A367" s="414"/>
      <c r="B367" s="414"/>
      <c r="C367" s="114"/>
      <c r="D367" s="78" t="s">
        <v>18</v>
      </c>
      <c r="E367" s="78"/>
      <c r="F367" s="78"/>
      <c r="G367" s="78"/>
      <c r="H367" s="79" t="s">
        <v>487</v>
      </c>
      <c r="I367" s="473"/>
      <c r="J367" s="473"/>
      <c r="K367" s="474"/>
      <c r="L367" s="473"/>
      <c r="M367" s="473"/>
      <c r="N367" s="410"/>
      <c r="O367" s="404">
        <v>0</v>
      </c>
      <c r="P367" s="563"/>
      <c r="Q367" s="564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</row>
    <row r="368" spans="1:43" s="420" customFormat="1" ht="15.75" thickBot="1">
      <c r="A368" s="414"/>
      <c r="B368" s="414"/>
      <c r="C368" s="114"/>
      <c r="D368" s="78" t="s">
        <v>19</v>
      </c>
      <c r="E368" s="78"/>
      <c r="F368" s="78"/>
      <c r="G368" s="78"/>
      <c r="H368" s="79" t="s">
        <v>488</v>
      </c>
      <c r="I368" s="473"/>
      <c r="J368" s="473"/>
      <c r="K368" s="474"/>
      <c r="L368" s="473"/>
      <c r="M368" s="473"/>
      <c r="N368" s="410"/>
      <c r="O368" s="404">
        <v>0</v>
      </c>
      <c r="P368" s="563"/>
      <c r="Q368" s="564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</row>
    <row r="369" spans="1:43" s="420" customFormat="1" ht="15.75" thickBot="1">
      <c r="A369" s="414"/>
      <c r="B369" s="414"/>
      <c r="C369" s="114"/>
      <c r="D369" s="78" t="s">
        <v>343</v>
      </c>
      <c r="E369" s="78"/>
      <c r="F369" s="78"/>
      <c r="G369" s="78"/>
      <c r="H369" s="79" t="s">
        <v>489</v>
      </c>
      <c r="I369" s="473"/>
      <c r="J369" s="473"/>
      <c r="K369" s="474"/>
      <c r="L369" s="473"/>
      <c r="M369" s="473"/>
      <c r="N369" s="410"/>
      <c r="O369" s="404">
        <v>0</v>
      </c>
      <c r="P369" s="563"/>
      <c r="Q369" s="564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</row>
    <row r="370" spans="1:17" s="505" customFormat="1" ht="15.75" thickBot="1">
      <c r="A370" s="574"/>
      <c r="B370" s="574"/>
      <c r="C370" s="171"/>
      <c r="D370" s="172"/>
      <c r="E370" s="172" t="s">
        <v>442</v>
      </c>
      <c r="F370" s="172"/>
      <c r="G370" s="172"/>
      <c r="H370" s="173" t="s">
        <v>525</v>
      </c>
      <c r="I370" s="575"/>
      <c r="J370" s="575"/>
      <c r="K370" s="576"/>
      <c r="L370" s="575"/>
      <c r="M370" s="575"/>
      <c r="N370" s="577"/>
      <c r="O370" s="577"/>
      <c r="P370" s="578"/>
      <c r="Q370" s="579"/>
    </row>
    <row r="371" spans="1:43" s="582" customFormat="1" ht="18.75" thickBot="1">
      <c r="A371" s="414"/>
      <c r="B371" s="414"/>
      <c r="C371" s="398" t="s">
        <v>411</v>
      </c>
      <c r="D371" s="399"/>
      <c r="E371" s="399"/>
      <c r="F371" s="399"/>
      <c r="G371" s="399"/>
      <c r="H371" s="401" t="s">
        <v>490</v>
      </c>
      <c r="I371" s="473">
        <v>0</v>
      </c>
      <c r="J371" s="473">
        <f>SUM(J372)</f>
        <v>0</v>
      </c>
      <c r="K371" s="474">
        <f>SUM(K372)</f>
        <v>0</v>
      </c>
      <c r="L371" s="473">
        <v>0</v>
      </c>
      <c r="M371" s="473">
        <v>0</v>
      </c>
      <c r="N371" s="410">
        <v>0</v>
      </c>
      <c r="O371" s="404">
        <v>0</v>
      </c>
      <c r="P371" s="580"/>
      <c r="Q371" s="581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</row>
    <row r="372" spans="1:43" s="420" customFormat="1" ht="15.75" thickBot="1">
      <c r="A372" s="414"/>
      <c r="B372" s="414"/>
      <c r="C372" s="114"/>
      <c r="D372" s="78" t="s">
        <v>441</v>
      </c>
      <c r="E372" s="78"/>
      <c r="F372" s="78"/>
      <c r="G372" s="78"/>
      <c r="H372" s="79" t="s">
        <v>491</v>
      </c>
      <c r="I372" s="473"/>
      <c r="J372" s="473"/>
      <c r="K372" s="474"/>
      <c r="L372" s="473"/>
      <c r="M372" s="473"/>
      <c r="N372" s="410"/>
      <c r="O372" s="410"/>
      <c r="P372" s="563"/>
      <c r="Q372" s="564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</row>
    <row r="373" spans="1:43" s="519" customFormat="1" ht="18.75" thickBot="1">
      <c r="A373" s="197"/>
      <c r="B373" s="197"/>
      <c r="C373" s="492" t="s">
        <v>412</v>
      </c>
      <c r="D373" s="493"/>
      <c r="E373" s="493"/>
      <c r="F373" s="493"/>
      <c r="G373" s="493"/>
      <c r="H373" s="494" t="s">
        <v>492</v>
      </c>
      <c r="I373" s="495">
        <f>SUM(I374+I375+I376)</f>
        <v>0</v>
      </c>
      <c r="J373" s="495">
        <f>SUM(J374:J376)</f>
        <v>0</v>
      </c>
      <c r="K373" s="501">
        <f>SUM(K374:K376)</f>
        <v>0</v>
      </c>
      <c r="L373" s="495">
        <v>0</v>
      </c>
      <c r="M373" s="495">
        <v>0</v>
      </c>
      <c r="N373" s="496">
        <v>0</v>
      </c>
      <c r="O373" s="496">
        <f>SUM(I373+J373+K373+L373+M373+N373)</f>
        <v>0</v>
      </c>
      <c r="P373" s="583"/>
      <c r="Q373" s="584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</row>
    <row r="374" spans="1:43" s="513" customFormat="1" ht="15.75" thickBot="1">
      <c r="A374" s="197"/>
      <c r="B374" s="197"/>
      <c r="C374" s="120"/>
      <c r="D374" s="78" t="s">
        <v>441</v>
      </c>
      <c r="E374" s="78"/>
      <c r="F374" s="78"/>
      <c r="G374" s="78"/>
      <c r="H374" s="79" t="s">
        <v>493</v>
      </c>
      <c r="I374" s="473"/>
      <c r="J374" s="472"/>
      <c r="K374" s="485"/>
      <c r="L374" s="472"/>
      <c r="M374" s="472"/>
      <c r="N374" s="404"/>
      <c r="O374" s="404"/>
      <c r="P374" s="520"/>
      <c r="Q374" s="521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</row>
    <row r="375" spans="1:43" s="513" customFormat="1" ht="15.75" thickBot="1">
      <c r="A375" s="197"/>
      <c r="B375" s="197"/>
      <c r="C375" s="119"/>
      <c r="D375" s="116" t="s">
        <v>15</v>
      </c>
      <c r="E375" s="116"/>
      <c r="F375" s="116"/>
      <c r="G375" s="116"/>
      <c r="H375" s="117" t="s">
        <v>494</v>
      </c>
      <c r="I375" s="570"/>
      <c r="J375" s="495"/>
      <c r="K375" s="501"/>
      <c r="L375" s="495"/>
      <c r="M375" s="495"/>
      <c r="N375" s="496"/>
      <c r="O375" s="585"/>
      <c r="P375" s="511"/>
      <c r="Q375" s="512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</row>
    <row r="376" spans="1:43" s="513" customFormat="1" ht="15.75" thickBot="1">
      <c r="A376" s="197"/>
      <c r="B376" s="197"/>
      <c r="C376" s="119"/>
      <c r="D376" s="116" t="s">
        <v>25</v>
      </c>
      <c r="E376" s="116"/>
      <c r="F376" s="116"/>
      <c r="G376" s="116"/>
      <c r="H376" s="117" t="s">
        <v>495</v>
      </c>
      <c r="I376" s="495">
        <f>SUM(I377+I378)</f>
        <v>0</v>
      </c>
      <c r="J376" s="495"/>
      <c r="K376" s="501"/>
      <c r="L376" s="495"/>
      <c r="M376" s="495"/>
      <c r="N376" s="496"/>
      <c r="O376" s="496"/>
      <c r="P376" s="511"/>
      <c r="Q376" s="512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</row>
    <row r="377" spans="1:43" s="513" customFormat="1" ht="15" customHeight="1">
      <c r="A377" s="197"/>
      <c r="B377" s="197"/>
      <c r="C377" s="125"/>
      <c r="D377" s="112"/>
      <c r="E377" s="112" t="s">
        <v>442</v>
      </c>
      <c r="F377" s="112"/>
      <c r="G377" s="112"/>
      <c r="H377" s="113" t="s">
        <v>496</v>
      </c>
      <c r="I377" s="586"/>
      <c r="J377" s="586"/>
      <c r="K377" s="587"/>
      <c r="L377" s="586"/>
      <c r="M377" s="586"/>
      <c r="N377" s="588"/>
      <c r="O377" s="443"/>
      <c r="P377" s="547"/>
      <c r="Q377" s="98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</row>
    <row r="378" spans="1:43" s="513" customFormat="1" ht="15" customHeight="1" thickBot="1">
      <c r="A378" s="197"/>
      <c r="B378" s="197"/>
      <c r="C378" s="64"/>
      <c r="D378" s="62"/>
      <c r="E378" s="62" t="s">
        <v>443</v>
      </c>
      <c r="F378" s="62"/>
      <c r="G378" s="62"/>
      <c r="H378" s="63" t="s">
        <v>413</v>
      </c>
      <c r="I378" s="589"/>
      <c r="J378" s="589"/>
      <c r="K378" s="590"/>
      <c r="L378" s="589"/>
      <c r="M378" s="589"/>
      <c r="N378" s="591"/>
      <c r="O378" s="440"/>
      <c r="P378" s="547"/>
      <c r="Q378" s="98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</row>
    <row r="379" spans="1:43" s="519" customFormat="1" ht="18.75" thickBot="1">
      <c r="A379" s="197"/>
      <c r="B379" s="197"/>
      <c r="C379" s="398" t="s">
        <v>414</v>
      </c>
      <c r="D379" s="399"/>
      <c r="E379" s="399"/>
      <c r="F379" s="399"/>
      <c r="G379" s="399"/>
      <c r="H379" s="401" t="s">
        <v>497</v>
      </c>
      <c r="I379" s="472">
        <f>SUM(I380+I381+I382+I383+I384+I388+I391+I394)</f>
        <v>26000000</v>
      </c>
      <c r="J379" s="472">
        <f>SUM(J380+J381+J382+J383+J384+J388+J391+J394)</f>
        <v>1900000</v>
      </c>
      <c r="K379" s="485">
        <f>SUM(K380+K381+K382+K383+K384+K388+K391)</f>
        <v>0</v>
      </c>
      <c r="L379" s="472">
        <v>0</v>
      </c>
      <c r="M379" s="472">
        <v>0</v>
      </c>
      <c r="N379" s="404">
        <v>0</v>
      </c>
      <c r="O379" s="404">
        <f>SUM(I379+J379+K379+L379+M379+N379)</f>
        <v>27900000</v>
      </c>
      <c r="P379" s="583"/>
      <c r="Q379" s="584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</row>
    <row r="380" spans="1:43" s="513" customFormat="1" ht="15.75" thickBot="1">
      <c r="A380" s="197"/>
      <c r="B380" s="197"/>
      <c r="C380" s="120"/>
      <c r="D380" s="78" t="s">
        <v>441</v>
      </c>
      <c r="E380" s="78"/>
      <c r="F380" s="78"/>
      <c r="G380" s="78"/>
      <c r="H380" s="79" t="s">
        <v>257</v>
      </c>
      <c r="I380" s="473"/>
      <c r="J380" s="472"/>
      <c r="K380" s="485"/>
      <c r="L380" s="472"/>
      <c r="M380" s="472"/>
      <c r="N380" s="404"/>
      <c r="O380" s="404">
        <v>0</v>
      </c>
      <c r="P380" s="520"/>
      <c r="Q380" s="521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</row>
    <row r="381" spans="1:43" s="513" customFormat="1" ht="15.75" thickBot="1">
      <c r="A381" s="197"/>
      <c r="B381" s="197"/>
      <c r="C381" s="120"/>
      <c r="D381" s="78" t="s">
        <v>15</v>
      </c>
      <c r="E381" s="78"/>
      <c r="F381" s="78"/>
      <c r="G381" s="78"/>
      <c r="H381" s="79" t="s">
        <v>258</v>
      </c>
      <c r="I381" s="473"/>
      <c r="J381" s="472"/>
      <c r="K381" s="485"/>
      <c r="L381" s="472"/>
      <c r="M381" s="472"/>
      <c r="N381" s="404"/>
      <c r="O381" s="404">
        <v>0</v>
      </c>
      <c r="P381" s="520"/>
      <c r="Q381" s="521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</row>
    <row r="382" spans="1:43" s="513" customFormat="1" ht="15.75" thickBot="1">
      <c r="A382" s="197"/>
      <c r="B382" s="197"/>
      <c r="C382" s="120"/>
      <c r="D382" s="78" t="s">
        <v>440</v>
      </c>
      <c r="E382" s="78"/>
      <c r="F382" s="78"/>
      <c r="G382" s="78"/>
      <c r="H382" s="79" t="s">
        <v>259</v>
      </c>
      <c r="I382" s="473">
        <v>10000000</v>
      </c>
      <c r="J382" s="472"/>
      <c r="K382" s="485"/>
      <c r="L382" s="472"/>
      <c r="M382" s="472"/>
      <c r="N382" s="404"/>
      <c r="O382" s="404">
        <v>0</v>
      </c>
      <c r="P382" s="520"/>
      <c r="Q382" s="521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</row>
    <row r="383" spans="1:43" s="513" customFormat="1" ht="15.75" thickBot="1">
      <c r="A383" s="197"/>
      <c r="B383" s="197"/>
      <c r="C383" s="120"/>
      <c r="D383" s="78" t="s">
        <v>25</v>
      </c>
      <c r="E383" s="78"/>
      <c r="F383" s="78"/>
      <c r="G383" s="78"/>
      <c r="H383" s="79" t="s">
        <v>260</v>
      </c>
      <c r="I383" s="473">
        <v>5500000</v>
      </c>
      <c r="J383" s="472">
        <v>700000</v>
      </c>
      <c r="K383" s="485"/>
      <c r="L383" s="472"/>
      <c r="M383" s="472"/>
      <c r="N383" s="404"/>
      <c r="O383" s="404">
        <f>SUM(I383+J383+K383+L383+M383+N383)</f>
        <v>6200000</v>
      </c>
      <c r="P383" s="520"/>
      <c r="Q383" s="521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</row>
    <row r="384" spans="1:43" s="513" customFormat="1" ht="15.75" thickBot="1">
      <c r="A384" s="197"/>
      <c r="B384" s="197"/>
      <c r="C384" s="119"/>
      <c r="D384" s="116" t="s">
        <v>18</v>
      </c>
      <c r="E384" s="116"/>
      <c r="F384" s="116"/>
      <c r="G384" s="116"/>
      <c r="H384" s="117" t="s">
        <v>261</v>
      </c>
      <c r="I384" s="495">
        <f>SUM(I386:I387)</f>
        <v>8500000</v>
      </c>
      <c r="J384" s="495"/>
      <c r="K384" s="501"/>
      <c r="L384" s="495"/>
      <c r="M384" s="495"/>
      <c r="N384" s="496"/>
      <c r="O384" s="496">
        <f>SUM(I384+J384+K384+L384+M384+N384)</f>
        <v>8500000</v>
      </c>
      <c r="P384" s="511"/>
      <c r="Q384" s="512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</row>
    <row r="385" spans="1:43" s="513" customFormat="1" ht="15">
      <c r="A385" s="197"/>
      <c r="B385" s="197"/>
      <c r="C385" s="67"/>
      <c r="D385" s="56"/>
      <c r="E385" s="56" t="s">
        <v>442</v>
      </c>
      <c r="F385" s="56"/>
      <c r="G385" s="56"/>
      <c r="H385" s="57" t="s">
        <v>417</v>
      </c>
      <c r="I385" s="592"/>
      <c r="J385" s="592"/>
      <c r="K385" s="593"/>
      <c r="L385" s="592"/>
      <c r="M385" s="592"/>
      <c r="N385" s="594"/>
      <c r="O385" s="480"/>
      <c r="P385" s="595"/>
      <c r="Q385" s="596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</row>
    <row r="386" spans="1:43" s="513" customFormat="1" ht="15">
      <c r="A386" s="197"/>
      <c r="B386" s="197"/>
      <c r="C386" s="68"/>
      <c r="D386" s="58"/>
      <c r="E386" s="58" t="s">
        <v>443</v>
      </c>
      <c r="F386" s="58"/>
      <c r="G386" s="58"/>
      <c r="H386" s="59" t="s">
        <v>418</v>
      </c>
      <c r="I386" s="597"/>
      <c r="J386" s="597"/>
      <c r="K386" s="598"/>
      <c r="L386" s="597"/>
      <c r="M386" s="597"/>
      <c r="N386" s="599"/>
      <c r="O386" s="482"/>
      <c r="P386" s="600"/>
      <c r="Q386" s="601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</row>
    <row r="387" spans="1:43" s="513" customFormat="1" ht="15.75" thickBot="1">
      <c r="A387" s="197"/>
      <c r="B387" s="197"/>
      <c r="C387" s="71"/>
      <c r="D387" s="75"/>
      <c r="E387" s="75" t="s">
        <v>9</v>
      </c>
      <c r="F387" s="75"/>
      <c r="G387" s="75"/>
      <c r="H387" s="74" t="s">
        <v>14</v>
      </c>
      <c r="I387" s="602">
        <v>8500000</v>
      </c>
      <c r="J387" s="602"/>
      <c r="K387" s="603"/>
      <c r="L387" s="602"/>
      <c r="M387" s="602"/>
      <c r="N387" s="604"/>
      <c r="O387" s="461"/>
      <c r="P387" s="600"/>
      <c r="Q387" s="601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</row>
    <row r="388" spans="1:43" s="504" customFormat="1" ht="15.75" thickBot="1">
      <c r="A388" s="397"/>
      <c r="B388" s="397"/>
      <c r="C388" s="120" t="s">
        <v>419</v>
      </c>
      <c r="D388" s="78" t="s">
        <v>19</v>
      </c>
      <c r="E388" s="78"/>
      <c r="F388" s="78"/>
      <c r="G388" s="78"/>
      <c r="H388" s="79" t="s">
        <v>262</v>
      </c>
      <c r="I388" s="472">
        <f>SUM(I389+I390)</f>
        <v>2000000</v>
      </c>
      <c r="J388" s="472">
        <f>SUM(J389:J390)</f>
        <v>1200000</v>
      </c>
      <c r="K388" s="485"/>
      <c r="L388" s="472"/>
      <c r="M388" s="472"/>
      <c r="N388" s="404"/>
      <c r="O388" s="404">
        <f>SUM(I388+J388+K388+L388+M388+N388)</f>
        <v>3200000</v>
      </c>
      <c r="P388" s="502"/>
      <c r="Q388" s="503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</row>
    <row r="389" spans="1:43" s="608" customFormat="1" ht="15">
      <c r="A389" s="605"/>
      <c r="B389" s="605"/>
      <c r="C389" s="67"/>
      <c r="D389" s="15"/>
      <c r="E389" s="56" t="s">
        <v>442</v>
      </c>
      <c r="F389" s="56"/>
      <c r="G389" s="56"/>
      <c r="H389" s="57" t="s">
        <v>420</v>
      </c>
      <c r="I389" s="592">
        <v>2000000</v>
      </c>
      <c r="J389" s="592">
        <v>1200000</v>
      </c>
      <c r="K389" s="593"/>
      <c r="L389" s="592"/>
      <c r="M389" s="592"/>
      <c r="N389" s="594"/>
      <c r="O389" s="480"/>
      <c r="P389" s="606"/>
      <c r="Q389" s="607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</row>
    <row r="390" spans="1:43" s="608" customFormat="1" ht="15.75" thickBot="1">
      <c r="A390" s="605"/>
      <c r="B390" s="605"/>
      <c r="C390" s="69"/>
      <c r="D390" s="17"/>
      <c r="E390" s="60" t="s">
        <v>443</v>
      </c>
      <c r="F390" s="60"/>
      <c r="G390" s="60"/>
      <c r="H390" s="61" t="s">
        <v>498</v>
      </c>
      <c r="I390" s="609"/>
      <c r="J390" s="609"/>
      <c r="K390" s="610"/>
      <c r="L390" s="609"/>
      <c r="M390" s="609"/>
      <c r="N390" s="611"/>
      <c r="O390" s="453"/>
      <c r="P390" s="612"/>
      <c r="Q390" s="613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</row>
    <row r="391" spans="1:43" s="513" customFormat="1" ht="15.75" thickBot="1">
      <c r="A391" s="197"/>
      <c r="B391" s="197"/>
      <c r="C391" s="120"/>
      <c r="D391" s="78" t="s">
        <v>343</v>
      </c>
      <c r="E391" s="78"/>
      <c r="F391" s="78"/>
      <c r="G391" s="78"/>
      <c r="H391" s="79" t="s">
        <v>263</v>
      </c>
      <c r="I391" s="472">
        <f>SUM(I392+I393)</f>
        <v>0</v>
      </c>
      <c r="J391" s="472"/>
      <c r="K391" s="485"/>
      <c r="L391" s="472"/>
      <c r="M391" s="472"/>
      <c r="N391" s="404"/>
      <c r="O391" s="404">
        <f>SUM(I391+J391+K391+L391+M391+N391)</f>
        <v>0</v>
      </c>
      <c r="P391" s="547"/>
      <c r="Q391" s="98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</row>
    <row r="392" spans="1:43" s="379" customFormat="1" ht="15">
      <c r="A392" s="132"/>
      <c r="B392" s="132"/>
      <c r="C392" s="6"/>
      <c r="D392" s="7"/>
      <c r="E392" s="62" t="s">
        <v>442</v>
      </c>
      <c r="F392" s="62"/>
      <c r="G392" s="62"/>
      <c r="H392" s="63" t="s">
        <v>499</v>
      </c>
      <c r="I392" s="429"/>
      <c r="J392" s="429"/>
      <c r="K392" s="441"/>
      <c r="L392" s="429"/>
      <c r="M392" s="429"/>
      <c r="N392" s="440"/>
      <c r="O392" s="440"/>
      <c r="P392" s="467"/>
      <c r="Q392" s="80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s="379" customFormat="1" ht="15.75" thickBot="1">
      <c r="A393" s="132"/>
      <c r="B393" s="132"/>
      <c r="C393" s="6"/>
      <c r="D393" s="7"/>
      <c r="E393" s="62" t="s">
        <v>443</v>
      </c>
      <c r="F393" s="62"/>
      <c r="G393" s="62"/>
      <c r="H393" s="63" t="s">
        <v>421</v>
      </c>
      <c r="I393" s="429"/>
      <c r="J393" s="429"/>
      <c r="K393" s="441"/>
      <c r="L393" s="429"/>
      <c r="M393" s="429"/>
      <c r="N393" s="440"/>
      <c r="O393" s="440"/>
      <c r="P393" s="467"/>
      <c r="Q393" s="80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s="513" customFormat="1" ht="15" customHeight="1" thickBot="1">
      <c r="A394" s="197"/>
      <c r="B394" s="197"/>
      <c r="C394" s="120"/>
      <c r="D394" s="78" t="s">
        <v>17</v>
      </c>
      <c r="E394" s="78"/>
      <c r="F394" s="78"/>
      <c r="G394" s="78"/>
      <c r="H394" s="79" t="s">
        <v>264</v>
      </c>
      <c r="I394" s="472"/>
      <c r="J394" s="472"/>
      <c r="K394" s="485"/>
      <c r="L394" s="472"/>
      <c r="M394" s="472"/>
      <c r="N394" s="404"/>
      <c r="O394" s="404">
        <f>SUM(I394+J394+K394+L394+M394+N394)</f>
        <v>0</v>
      </c>
      <c r="P394" s="511"/>
      <c r="Q394" s="512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</row>
    <row r="395" spans="1:43" s="519" customFormat="1" ht="18.75" thickBot="1">
      <c r="A395" s="197"/>
      <c r="B395" s="197"/>
      <c r="C395" s="398" t="s">
        <v>422</v>
      </c>
      <c r="D395" s="399"/>
      <c r="E395" s="399"/>
      <c r="F395" s="399"/>
      <c r="G395" s="399"/>
      <c r="H395" s="494" t="s">
        <v>500</v>
      </c>
      <c r="I395" s="472">
        <f>SUM(I396+I403+I404+I405)</f>
        <v>0</v>
      </c>
      <c r="J395" s="472">
        <f>SUM(J396+J403+J404+J405)</f>
        <v>0</v>
      </c>
      <c r="K395" s="485">
        <f>SUM(K396+K403+K404+K405)</f>
        <v>0</v>
      </c>
      <c r="L395" s="472">
        <v>0</v>
      </c>
      <c r="M395" s="472">
        <v>0</v>
      </c>
      <c r="N395" s="404">
        <v>0</v>
      </c>
      <c r="O395" s="404">
        <v>0</v>
      </c>
      <c r="P395" s="614"/>
      <c r="Q395" s="615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</row>
    <row r="396" spans="1:43" s="513" customFormat="1" ht="15.75" thickBot="1">
      <c r="A396" s="197"/>
      <c r="B396" s="197"/>
      <c r="C396" s="120"/>
      <c r="D396" s="78" t="s">
        <v>441</v>
      </c>
      <c r="E396" s="78"/>
      <c r="F396" s="78"/>
      <c r="G396" s="78"/>
      <c r="H396" s="79" t="s">
        <v>501</v>
      </c>
      <c r="I396" s="472"/>
      <c r="J396" s="472"/>
      <c r="K396" s="485"/>
      <c r="L396" s="472"/>
      <c r="M396" s="472"/>
      <c r="N396" s="404"/>
      <c r="O396" s="404">
        <v>0</v>
      </c>
      <c r="P396" s="520"/>
      <c r="Q396" s="521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</row>
    <row r="397" spans="1:43" s="513" customFormat="1" ht="15">
      <c r="A397" s="197"/>
      <c r="B397" s="197"/>
      <c r="C397" s="67"/>
      <c r="D397" s="15"/>
      <c r="E397" s="56" t="s">
        <v>442</v>
      </c>
      <c r="F397" s="56"/>
      <c r="G397" s="56"/>
      <c r="H397" s="57" t="s">
        <v>29</v>
      </c>
      <c r="I397" s="592"/>
      <c r="J397" s="592"/>
      <c r="K397" s="593"/>
      <c r="L397" s="592"/>
      <c r="M397" s="592"/>
      <c r="N397" s="594"/>
      <c r="O397" s="480"/>
      <c r="P397" s="595"/>
      <c r="Q397" s="596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</row>
    <row r="398" spans="1:43" s="513" customFormat="1" ht="15">
      <c r="A398" s="197"/>
      <c r="B398" s="197"/>
      <c r="C398" s="68"/>
      <c r="D398" s="25"/>
      <c r="E398" s="58" t="s">
        <v>443</v>
      </c>
      <c r="F398" s="58"/>
      <c r="G398" s="58"/>
      <c r="H398" s="59" t="s">
        <v>30</v>
      </c>
      <c r="I398" s="597"/>
      <c r="J398" s="597"/>
      <c r="K398" s="598"/>
      <c r="L398" s="597"/>
      <c r="M398" s="597"/>
      <c r="N398" s="599"/>
      <c r="O398" s="482"/>
      <c r="P398" s="600"/>
      <c r="Q398" s="601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</row>
    <row r="399" spans="1:43" s="513" customFormat="1" ht="15">
      <c r="A399" s="197"/>
      <c r="B399" s="197"/>
      <c r="C399" s="68"/>
      <c r="D399" s="25"/>
      <c r="E399" s="58" t="s">
        <v>444</v>
      </c>
      <c r="F399" s="58"/>
      <c r="G399" s="58"/>
      <c r="H399" s="59" t="s">
        <v>267</v>
      </c>
      <c r="I399" s="597"/>
      <c r="J399" s="597"/>
      <c r="K399" s="598"/>
      <c r="L399" s="597"/>
      <c r="M399" s="597"/>
      <c r="N399" s="599"/>
      <c r="O399" s="482"/>
      <c r="P399" s="600"/>
      <c r="Q399" s="601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</row>
    <row r="400" spans="1:43" s="513" customFormat="1" ht="15">
      <c r="A400" s="197"/>
      <c r="B400" s="197"/>
      <c r="C400" s="68"/>
      <c r="D400" s="25"/>
      <c r="E400" s="58" t="s">
        <v>445</v>
      </c>
      <c r="F400" s="58"/>
      <c r="G400" s="58"/>
      <c r="H400" s="59" t="s">
        <v>502</v>
      </c>
      <c r="I400" s="597"/>
      <c r="J400" s="597"/>
      <c r="K400" s="598"/>
      <c r="L400" s="597"/>
      <c r="M400" s="597"/>
      <c r="N400" s="599"/>
      <c r="O400" s="482"/>
      <c r="P400" s="600"/>
      <c r="Q400" s="601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</row>
    <row r="401" spans="1:43" s="513" customFormat="1" ht="15">
      <c r="A401" s="197"/>
      <c r="B401" s="197"/>
      <c r="C401" s="68"/>
      <c r="D401" s="25"/>
      <c r="E401" s="58" t="s">
        <v>446</v>
      </c>
      <c r="F401" s="58"/>
      <c r="G401" s="58"/>
      <c r="H401" s="59" t="s">
        <v>268</v>
      </c>
      <c r="I401" s="597"/>
      <c r="J401" s="597"/>
      <c r="K401" s="598"/>
      <c r="L401" s="597"/>
      <c r="M401" s="597"/>
      <c r="N401" s="599"/>
      <c r="O401" s="482"/>
      <c r="P401" s="600"/>
      <c r="Q401" s="601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</row>
    <row r="402" spans="1:43" s="513" customFormat="1" ht="15" customHeight="1" thickBot="1">
      <c r="A402" s="197"/>
      <c r="B402" s="197"/>
      <c r="C402" s="71"/>
      <c r="D402" s="72"/>
      <c r="E402" s="75" t="s">
        <v>9</v>
      </c>
      <c r="F402" s="75"/>
      <c r="G402" s="75"/>
      <c r="H402" s="74" t="s">
        <v>10</v>
      </c>
      <c r="I402" s="602"/>
      <c r="J402" s="602"/>
      <c r="K402" s="603"/>
      <c r="L402" s="602"/>
      <c r="M402" s="602"/>
      <c r="N402" s="604"/>
      <c r="O402" s="461"/>
      <c r="P402" s="600"/>
      <c r="Q402" s="601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</row>
    <row r="403" spans="1:43" s="513" customFormat="1" ht="15" customHeight="1" thickBot="1">
      <c r="A403" s="197"/>
      <c r="B403" s="197"/>
      <c r="C403" s="120"/>
      <c r="D403" s="78" t="s">
        <v>15</v>
      </c>
      <c r="E403" s="78"/>
      <c r="F403" s="78"/>
      <c r="G403" s="78"/>
      <c r="H403" s="79" t="s">
        <v>503</v>
      </c>
      <c r="I403" s="472"/>
      <c r="J403" s="472"/>
      <c r="K403" s="485"/>
      <c r="L403" s="472"/>
      <c r="M403" s="472"/>
      <c r="N403" s="404"/>
      <c r="O403" s="404">
        <v>0</v>
      </c>
      <c r="P403" s="616"/>
      <c r="Q403" s="617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</row>
    <row r="404" spans="1:43" s="513" customFormat="1" ht="15" customHeight="1" thickBot="1">
      <c r="A404" s="197"/>
      <c r="B404" s="197"/>
      <c r="C404" s="126"/>
      <c r="D404" s="128" t="s">
        <v>440</v>
      </c>
      <c r="E404" s="128"/>
      <c r="F404" s="128"/>
      <c r="G404" s="128"/>
      <c r="H404" s="127" t="s">
        <v>504</v>
      </c>
      <c r="I404" s="548"/>
      <c r="J404" s="548"/>
      <c r="K404" s="549"/>
      <c r="L404" s="548"/>
      <c r="M404" s="548"/>
      <c r="N404" s="550"/>
      <c r="O404" s="550">
        <v>0</v>
      </c>
      <c r="P404" s="616"/>
      <c r="Q404" s="617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</row>
    <row r="405" spans="1:43" s="513" customFormat="1" ht="15" customHeight="1" thickBot="1">
      <c r="A405" s="197"/>
      <c r="B405" s="197"/>
      <c r="C405" s="120"/>
      <c r="D405" s="78" t="s">
        <v>17</v>
      </c>
      <c r="E405" s="78"/>
      <c r="F405" s="78"/>
      <c r="G405" s="78"/>
      <c r="H405" s="79" t="s">
        <v>269</v>
      </c>
      <c r="I405" s="472"/>
      <c r="J405" s="472"/>
      <c r="K405" s="485"/>
      <c r="L405" s="472"/>
      <c r="M405" s="472"/>
      <c r="N405" s="404"/>
      <c r="O405" s="404">
        <v>0</v>
      </c>
      <c r="P405" s="616"/>
      <c r="Q405" s="617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</row>
    <row r="406" spans="1:43" s="519" customFormat="1" ht="18.75" thickBot="1">
      <c r="A406" s="197"/>
      <c r="B406" s="197"/>
      <c r="C406" s="492" t="s">
        <v>423</v>
      </c>
      <c r="D406" s="493"/>
      <c r="E406" s="493"/>
      <c r="F406" s="493"/>
      <c r="G406" s="493"/>
      <c r="H406" s="494" t="s">
        <v>505</v>
      </c>
      <c r="I406" s="495">
        <f>SUM(I407+I410)</f>
        <v>55000000</v>
      </c>
      <c r="J406" s="495">
        <f>SUM(J407+J410)</f>
        <v>0</v>
      </c>
      <c r="K406" s="501">
        <f>SUM(K407+K410)</f>
        <v>0</v>
      </c>
      <c r="L406" s="495">
        <v>0</v>
      </c>
      <c r="M406" s="495">
        <v>0</v>
      </c>
      <c r="N406" s="496">
        <v>0</v>
      </c>
      <c r="O406" s="496">
        <f>SUM(I406+J406+K406+L406+M406+N406)</f>
        <v>55000000</v>
      </c>
      <c r="P406" s="517"/>
      <c r="Q406" s="518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</row>
    <row r="407" spans="1:43" s="513" customFormat="1" ht="15.75" thickBot="1">
      <c r="A407" s="197"/>
      <c r="B407" s="197"/>
      <c r="C407" s="120"/>
      <c r="D407" s="78" t="s">
        <v>441</v>
      </c>
      <c r="E407" s="78"/>
      <c r="F407" s="78"/>
      <c r="G407" s="78"/>
      <c r="H407" s="79" t="s">
        <v>506</v>
      </c>
      <c r="I407" s="472">
        <f>SUM(I408+I409)</f>
        <v>15000000</v>
      </c>
      <c r="J407" s="472"/>
      <c r="K407" s="485"/>
      <c r="L407" s="472"/>
      <c r="M407" s="472"/>
      <c r="N407" s="404"/>
      <c r="O407" s="404">
        <f>SUM(I407+J407+K407+L407+M407+N407)</f>
        <v>15000000</v>
      </c>
      <c r="P407" s="520"/>
      <c r="Q407" s="521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</row>
    <row r="408" spans="1:43" s="608" customFormat="1" ht="15">
      <c r="A408" s="605"/>
      <c r="B408" s="605"/>
      <c r="C408" s="174"/>
      <c r="D408" s="121"/>
      <c r="E408" s="121" t="s">
        <v>442</v>
      </c>
      <c r="F408" s="121"/>
      <c r="G408" s="121"/>
      <c r="H408" s="175" t="s">
        <v>424</v>
      </c>
      <c r="I408" s="618">
        <v>1000000</v>
      </c>
      <c r="J408" s="618"/>
      <c r="K408" s="619"/>
      <c r="L408" s="618"/>
      <c r="M408" s="618"/>
      <c r="N408" s="620"/>
      <c r="O408" s="621"/>
      <c r="P408" s="606"/>
      <c r="Q408" s="607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</row>
    <row r="409" spans="1:43" s="608" customFormat="1" ht="15.75" thickBot="1">
      <c r="A409" s="605"/>
      <c r="B409" s="605"/>
      <c r="C409" s="126"/>
      <c r="D409" s="128"/>
      <c r="E409" s="128" t="s">
        <v>443</v>
      </c>
      <c r="F409" s="128"/>
      <c r="G409" s="128"/>
      <c r="H409" s="127" t="s">
        <v>425</v>
      </c>
      <c r="I409" s="548">
        <v>14000000</v>
      </c>
      <c r="J409" s="548"/>
      <c r="K409" s="549"/>
      <c r="L409" s="548"/>
      <c r="M409" s="548"/>
      <c r="N409" s="550"/>
      <c r="O409" s="534"/>
      <c r="P409" s="622"/>
      <c r="Q409" s="623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</row>
    <row r="410" spans="1:43" s="513" customFormat="1" ht="15.75" thickBot="1">
      <c r="A410" s="197"/>
      <c r="B410" s="197"/>
      <c r="C410" s="120"/>
      <c r="D410" s="78" t="s">
        <v>15</v>
      </c>
      <c r="E410" s="78"/>
      <c r="F410" s="78"/>
      <c r="G410" s="78"/>
      <c r="H410" s="79" t="s">
        <v>507</v>
      </c>
      <c r="I410" s="472">
        <f>SUM(I411:I418)</f>
        <v>40000000</v>
      </c>
      <c r="J410" s="472"/>
      <c r="K410" s="485"/>
      <c r="L410" s="472"/>
      <c r="M410" s="472"/>
      <c r="N410" s="404"/>
      <c r="O410" s="404">
        <f>SUM(I410+J410+K410+L410+M4100+N41)</f>
        <v>40000000</v>
      </c>
      <c r="P410" s="511"/>
      <c r="Q410" s="512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</row>
    <row r="411" spans="1:43" s="608" customFormat="1" ht="15">
      <c r="A411" s="605"/>
      <c r="B411" s="605"/>
      <c r="C411" s="156"/>
      <c r="D411" s="142"/>
      <c r="E411" s="142" t="s">
        <v>442</v>
      </c>
      <c r="F411" s="142"/>
      <c r="G411" s="142"/>
      <c r="H411" s="143" t="s">
        <v>426</v>
      </c>
      <c r="I411" s="544"/>
      <c r="J411" s="544"/>
      <c r="K411" s="545"/>
      <c r="L411" s="544"/>
      <c r="M411" s="544"/>
      <c r="N411" s="546"/>
      <c r="O411" s="526"/>
      <c r="P411" s="622"/>
      <c r="Q411" s="623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</row>
    <row r="412" spans="1:43" s="608" customFormat="1" ht="15">
      <c r="A412" s="605"/>
      <c r="B412" s="605"/>
      <c r="C412" s="176"/>
      <c r="D412" s="177"/>
      <c r="E412" s="177" t="s">
        <v>443</v>
      </c>
      <c r="F412" s="177"/>
      <c r="G412" s="177"/>
      <c r="H412" s="178" t="s">
        <v>425</v>
      </c>
      <c r="I412" s="624"/>
      <c r="J412" s="624"/>
      <c r="K412" s="625"/>
      <c r="L412" s="624"/>
      <c r="M412" s="624"/>
      <c r="N412" s="626"/>
      <c r="O412" s="627"/>
      <c r="P412" s="612"/>
      <c r="Q412" s="613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</row>
    <row r="413" spans="1:43" s="608" customFormat="1" ht="15">
      <c r="A413" s="605"/>
      <c r="B413" s="605"/>
      <c r="C413" s="176"/>
      <c r="D413" s="177"/>
      <c r="E413" s="177" t="s">
        <v>444</v>
      </c>
      <c r="F413" s="177"/>
      <c r="G413" s="177"/>
      <c r="H413" s="178" t="s">
        <v>415</v>
      </c>
      <c r="I413" s="624"/>
      <c r="J413" s="624"/>
      <c r="K413" s="625"/>
      <c r="L413" s="624"/>
      <c r="M413" s="624"/>
      <c r="N413" s="626"/>
      <c r="O413" s="627"/>
      <c r="P413" s="612"/>
      <c r="Q413" s="613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</row>
    <row r="414" spans="1:43" s="608" customFormat="1" ht="15">
      <c r="A414" s="605"/>
      <c r="B414" s="605"/>
      <c r="C414" s="179"/>
      <c r="D414" s="180"/>
      <c r="E414" s="180" t="s">
        <v>445</v>
      </c>
      <c r="F414" s="180"/>
      <c r="G414" s="180"/>
      <c r="H414" s="181" t="s">
        <v>427</v>
      </c>
      <c r="I414" s="628">
        <v>40000000</v>
      </c>
      <c r="J414" s="628"/>
      <c r="K414" s="629"/>
      <c r="L414" s="628"/>
      <c r="M414" s="628"/>
      <c r="N414" s="630"/>
      <c r="O414" s="631"/>
      <c r="P414" s="632"/>
      <c r="Q414" s="633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</row>
    <row r="415" spans="1:43" s="608" customFormat="1" ht="15">
      <c r="A415" s="605"/>
      <c r="B415" s="605"/>
      <c r="C415" s="176"/>
      <c r="D415" s="177"/>
      <c r="E415" s="177" t="s">
        <v>446</v>
      </c>
      <c r="F415" s="177"/>
      <c r="G415" s="177"/>
      <c r="H415" s="178" t="s">
        <v>428</v>
      </c>
      <c r="I415" s="624"/>
      <c r="J415" s="624"/>
      <c r="K415" s="625"/>
      <c r="L415" s="624"/>
      <c r="M415" s="624"/>
      <c r="N415" s="626"/>
      <c r="O415" s="627"/>
      <c r="P415" s="612"/>
      <c r="Q415" s="613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</row>
    <row r="416" spans="1:43" s="608" customFormat="1" ht="15">
      <c r="A416" s="605"/>
      <c r="B416" s="605"/>
      <c r="C416" s="179"/>
      <c r="D416" s="180"/>
      <c r="E416" s="180" t="s">
        <v>447</v>
      </c>
      <c r="F416" s="180"/>
      <c r="G416" s="180"/>
      <c r="H416" s="181" t="s">
        <v>429</v>
      </c>
      <c r="I416" s="628"/>
      <c r="J416" s="628"/>
      <c r="K416" s="629"/>
      <c r="L416" s="628"/>
      <c r="M416" s="628"/>
      <c r="N416" s="630"/>
      <c r="O416" s="631"/>
      <c r="P416" s="632"/>
      <c r="Q416" s="633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</row>
    <row r="417" spans="1:43" s="608" customFormat="1" ht="15">
      <c r="A417" s="605"/>
      <c r="B417" s="605"/>
      <c r="C417" s="179"/>
      <c r="D417" s="180"/>
      <c r="E417" s="180" t="s">
        <v>448</v>
      </c>
      <c r="F417" s="180"/>
      <c r="G417" s="180"/>
      <c r="H417" s="181" t="s">
        <v>416</v>
      </c>
      <c r="I417" s="628"/>
      <c r="J417" s="628"/>
      <c r="K417" s="629"/>
      <c r="L417" s="628"/>
      <c r="M417" s="628"/>
      <c r="N417" s="630"/>
      <c r="O417" s="631"/>
      <c r="P417" s="632"/>
      <c r="Q417" s="633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</row>
    <row r="418" spans="1:43" s="608" customFormat="1" ht="15.75" thickBot="1">
      <c r="A418" s="605"/>
      <c r="B418" s="605"/>
      <c r="C418" s="182"/>
      <c r="D418" s="183"/>
      <c r="E418" s="183" t="s">
        <v>9</v>
      </c>
      <c r="F418" s="183"/>
      <c r="G418" s="183"/>
      <c r="H418" s="184" t="s">
        <v>430</v>
      </c>
      <c r="I418" s="634"/>
      <c r="J418" s="634"/>
      <c r="K418" s="635"/>
      <c r="L418" s="634"/>
      <c r="M418" s="634"/>
      <c r="N418" s="636"/>
      <c r="O418" s="637"/>
      <c r="P418" s="632"/>
      <c r="Q418" s="633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</row>
    <row r="419" spans="1:43" s="407" customFormat="1" ht="18.75" thickBot="1">
      <c r="A419" s="397"/>
      <c r="B419" s="397"/>
      <c r="C419" s="398" t="s">
        <v>431</v>
      </c>
      <c r="D419" s="399"/>
      <c r="E419" s="399"/>
      <c r="F419" s="399"/>
      <c r="G419" s="399"/>
      <c r="H419" s="401" t="s">
        <v>508</v>
      </c>
      <c r="I419" s="472">
        <f>SUM(I420:I423)</f>
        <v>0</v>
      </c>
      <c r="J419" s="472">
        <v>0</v>
      </c>
      <c r="K419" s="485">
        <f>SUM(K420:K423)</f>
        <v>0</v>
      </c>
      <c r="L419" s="472">
        <v>0</v>
      </c>
      <c r="M419" s="472">
        <v>0</v>
      </c>
      <c r="N419" s="404">
        <v>0</v>
      </c>
      <c r="O419" s="410">
        <v>0</v>
      </c>
      <c r="P419" s="638"/>
      <c r="Q419" s="63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</row>
    <row r="420" spans="1:43" s="513" customFormat="1" ht="15" customHeight="1" thickBot="1">
      <c r="A420" s="197"/>
      <c r="B420" s="197"/>
      <c r="C420" s="119"/>
      <c r="D420" s="116" t="s">
        <v>15</v>
      </c>
      <c r="E420" s="116"/>
      <c r="F420" s="116"/>
      <c r="G420" s="116"/>
      <c r="H420" s="117" t="s">
        <v>271</v>
      </c>
      <c r="I420" s="495"/>
      <c r="J420" s="495"/>
      <c r="K420" s="501"/>
      <c r="L420" s="495"/>
      <c r="M420" s="495"/>
      <c r="N420" s="496"/>
      <c r="O420" s="585"/>
      <c r="P420" s="547"/>
      <c r="Q420" s="98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</row>
    <row r="421" spans="1:43" s="513" customFormat="1" ht="15.75" thickBot="1">
      <c r="A421" s="197"/>
      <c r="B421" s="197"/>
      <c r="C421" s="119"/>
      <c r="D421" s="116" t="s">
        <v>19</v>
      </c>
      <c r="E421" s="116"/>
      <c r="F421" s="116"/>
      <c r="G421" s="116"/>
      <c r="H421" s="117" t="s">
        <v>272</v>
      </c>
      <c r="I421" s="495"/>
      <c r="J421" s="495"/>
      <c r="K421" s="501"/>
      <c r="L421" s="495"/>
      <c r="M421" s="495"/>
      <c r="N421" s="496"/>
      <c r="O421" s="585"/>
      <c r="P421" s="511"/>
      <c r="Q421" s="512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</row>
    <row r="422" spans="1:43" s="513" customFormat="1" ht="15.75" thickBot="1">
      <c r="A422" s="197"/>
      <c r="B422" s="197"/>
      <c r="C422" s="119"/>
      <c r="D422" s="116" t="s">
        <v>343</v>
      </c>
      <c r="E422" s="116"/>
      <c r="F422" s="116"/>
      <c r="G422" s="116"/>
      <c r="H422" s="117" t="s">
        <v>273</v>
      </c>
      <c r="I422" s="495"/>
      <c r="J422" s="495"/>
      <c r="K422" s="501"/>
      <c r="L422" s="495"/>
      <c r="M422" s="495"/>
      <c r="N422" s="496"/>
      <c r="O422" s="585"/>
      <c r="P422" s="511"/>
      <c r="Q422" s="512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</row>
    <row r="423" spans="1:43" s="513" customFormat="1" ht="15.75" thickBot="1">
      <c r="A423" s="197"/>
      <c r="B423" s="197"/>
      <c r="C423" s="119"/>
      <c r="D423" s="116" t="s">
        <v>355</v>
      </c>
      <c r="E423" s="116"/>
      <c r="F423" s="116"/>
      <c r="G423" s="116"/>
      <c r="H423" s="117" t="s">
        <v>274</v>
      </c>
      <c r="I423" s="495"/>
      <c r="J423" s="495"/>
      <c r="K423" s="501"/>
      <c r="L423" s="495"/>
      <c r="M423" s="495"/>
      <c r="N423" s="496"/>
      <c r="O423" s="585"/>
      <c r="P423" s="511"/>
      <c r="Q423" s="512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</row>
    <row r="424" spans="1:43" s="519" customFormat="1" ht="18.75" thickBot="1">
      <c r="A424" s="197"/>
      <c r="B424" s="197"/>
      <c r="C424" s="492" t="s">
        <v>509</v>
      </c>
      <c r="D424" s="493"/>
      <c r="E424" s="493"/>
      <c r="F424" s="493"/>
      <c r="G424" s="493"/>
      <c r="H424" s="494" t="s">
        <v>510</v>
      </c>
      <c r="I424" s="495">
        <f>SUM(I425+I426+I433+I434+I435+I436)</f>
        <v>0</v>
      </c>
      <c r="J424" s="495">
        <f>SUM(J425+J426+J433+J434+J435+J436)</f>
        <v>35000000</v>
      </c>
      <c r="K424" s="501">
        <f>SUM(K425+K426+K433+K434+K435+K436)</f>
        <v>0</v>
      </c>
      <c r="L424" s="495">
        <v>0</v>
      </c>
      <c r="M424" s="495">
        <v>0</v>
      </c>
      <c r="N424" s="496">
        <v>0</v>
      </c>
      <c r="O424" s="496">
        <f>SUM(I424+J424+K424+L424+M424+N424)</f>
        <v>35000000</v>
      </c>
      <c r="P424" s="583"/>
      <c r="Q424" s="584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</row>
    <row r="425" spans="1:43" s="513" customFormat="1" ht="15.75" thickBot="1">
      <c r="A425" s="197"/>
      <c r="B425" s="197"/>
      <c r="C425" s="119"/>
      <c r="D425" s="116" t="s">
        <v>441</v>
      </c>
      <c r="E425" s="116"/>
      <c r="F425" s="116"/>
      <c r="G425" s="116"/>
      <c r="H425" s="117" t="s">
        <v>463</v>
      </c>
      <c r="I425" s="495"/>
      <c r="J425" s="495"/>
      <c r="K425" s="501"/>
      <c r="L425" s="495"/>
      <c r="M425" s="495"/>
      <c r="N425" s="496"/>
      <c r="O425" s="585"/>
      <c r="P425" s="511"/>
      <c r="Q425" s="512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</row>
    <row r="426" spans="1:43" s="513" customFormat="1" ht="15.75" thickBot="1">
      <c r="A426" s="197"/>
      <c r="B426" s="197"/>
      <c r="C426" s="119"/>
      <c r="D426" s="116" t="s">
        <v>440</v>
      </c>
      <c r="E426" s="116"/>
      <c r="F426" s="116"/>
      <c r="G426" s="116"/>
      <c r="H426" s="117" t="s">
        <v>466</v>
      </c>
      <c r="I426" s="495"/>
      <c r="J426" s="495">
        <f>SUM(J427+J432)</f>
        <v>35000000</v>
      </c>
      <c r="K426" s="501"/>
      <c r="L426" s="495"/>
      <c r="M426" s="495"/>
      <c r="N426" s="496"/>
      <c r="O426" s="585"/>
      <c r="P426" s="511"/>
      <c r="Q426" s="512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</row>
    <row r="427" spans="1:43" s="513" customFormat="1" ht="15.75" thickBot="1">
      <c r="A427" s="197"/>
      <c r="B427" s="197"/>
      <c r="C427" s="70"/>
      <c r="D427" s="65"/>
      <c r="E427" s="65" t="s">
        <v>442</v>
      </c>
      <c r="F427" s="65"/>
      <c r="G427" s="65"/>
      <c r="H427" s="66" t="s">
        <v>511</v>
      </c>
      <c r="I427" s="640"/>
      <c r="J427" s="640">
        <f>SUM(J428:J431)</f>
        <v>35000000</v>
      </c>
      <c r="K427" s="641"/>
      <c r="L427" s="640"/>
      <c r="M427" s="640"/>
      <c r="N427" s="642"/>
      <c r="O427" s="643"/>
      <c r="P427" s="511"/>
      <c r="Q427" s="512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</row>
    <row r="428" spans="1:43" s="513" customFormat="1" ht="15.75" thickBot="1">
      <c r="A428" s="197"/>
      <c r="B428" s="197"/>
      <c r="C428" s="64"/>
      <c r="D428" s="62"/>
      <c r="E428" s="62"/>
      <c r="F428" s="7" t="s">
        <v>442</v>
      </c>
      <c r="G428" s="7"/>
      <c r="H428" s="5" t="s">
        <v>512</v>
      </c>
      <c r="I428" s="589"/>
      <c r="J428" s="589">
        <v>35000000</v>
      </c>
      <c r="K428" s="590"/>
      <c r="L428" s="589"/>
      <c r="M428" s="589"/>
      <c r="N428" s="591"/>
      <c r="O428" s="440"/>
      <c r="P428" s="511"/>
      <c r="Q428" s="512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</row>
    <row r="429" spans="1:43" s="513" customFormat="1" ht="15.75" thickBot="1">
      <c r="A429" s="197"/>
      <c r="B429" s="197"/>
      <c r="C429" s="64"/>
      <c r="D429" s="62"/>
      <c r="E429" s="62"/>
      <c r="F429" s="7" t="s">
        <v>443</v>
      </c>
      <c r="G429" s="7"/>
      <c r="H429" s="5" t="s">
        <v>0</v>
      </c>
      <c r="I429" s="589"/>
      <c r="J429" s="589"/>
      <c r="K429" s="590"/>
      <c r="L429" s="589"/>
      <c r="M429" s="589"/>
      <c r="N429" s="591"/>
      <c r="O429" s="440"/>
      <c r="P429" s="511"/>
      <c r="Q429" s="512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</row>
    <row r="430" spans="1:43" s="513" customFormat="1" ht="15.75" thickBot="1">
      <c r="A430" s="197"/>
      <c r="B430" s="197"/>
      <c r="C430" s="64"/>
      <c r="D430" s="62"/>
      <c r="E430" s="62"/>
      <c r="F430" s="7" t="s">
        <v>444</v>
      </c>
      <c r="G430" s="7"/>
      <c r="H430" s="5" t="s">
        <v>1</v>
      </c>
      <c r="I430" s="589"/>
      <c r="J430" s="589"/>
      <c r="K430" s="590"/>
      <c r="L430" s="589"/>
      <c r="M430" s="589"/>
      <c r="N430" s="591"/>
      <c r="O430" s="440"/>
      <c r="P430" s="511"/>
      <c r="Q430" s="512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</row>
    <row r="431" spans="1:43" s="513" customFormat="1" ht="15.75" thickBot="1">
      <c r="A431" s="197"/>
      <c r="B431" s="197"/>
      <c r="C431" s="125"/>
      <c r="D431" s="112"/>
      <c r="E431" s="112"/>
      <c r="F431" s="85" t="s">
        <v>445</v>
      </c>
      <c r="G431" s="85"/>
      <c r="H431" s="86" t="s">
        <v>2</v>
      </c>
      <c r="I431" s="586"/>
      <c r="J431" s="586"/>
      <c r="K431" s="587"/>
      <c r="L431" s="586"/>
      <c r="M431" s="586"/>
      <c r="N431" s="588"/>
      <c r="O431" s="443"/>
      <c r="P431" s="511"/>
      <c r="Q431" s="512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</row>
    <row r="432" spans="1:43" s="513" customFormat="1" ht="15.75" thickBot="1">
      <c r="A432" s="197"/>
      <c r="B432" s="197"/>
      <c r="C432" s="21"/>
      <c r="D432" s="22"/>
      <c r="E432" s="22" t="s">
        <v>315</v>
      </c>
      <c r="F432" s="22"/>
      <c r="G432" s="22"/>
      <c r="H432" s="23" t="s">
        <v>408</v>
      </c>
      <c r="I432" s="644"/>
      <c r="J432" s="644"/>
      <c r="K432" s="645"/>
      <c r="L432" s="644"/>
      <c r="M432" s="644"/>
      <c r="N432" s="646"/>
      <c r="O432" s="470"/>
      <c r="P432" s="511"/>
      <c r="Q432" s="512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</row>
    <row r="433" spans="1:43" s="513" customFormat="1" ht="15.75" thickBot="1">
      <c r="A433" s="197"/>
      <c r="B433" s="197"/>
      <c r="C433" s="119"/>
      <c r="D433" s="116" t="s">
        <v>25</v>
      </c>
      <c r="E433" s="116"/>
      <c r="F433" s="116"/>
      <c r="G433" s="116"/>
      <c r="H433" s="117" t="s">
        <v>486</v>
      </c>
      <c r="I433" s="495"/>
      <c r="J433" s="495"/>
      <c r="K433" s="501"/>
      <c r="L433" s="495"/>
      <c r="M433" s="495"/>
      <c r="N433" s="496"/>
      <c r="O433" s="585"/>
      <c r="P433" s="511"/>
      <c r="Q433" s="512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</row>
    <row r="434" spans="1:43" s="513" customFormat="1" ht="15.75" thickBot="1">
      <c r="A434" s="197"/>
      <c r="B434" s="197"/>
      <c r="C434" s="119"/>
      <c r="D434" s="116" t="s">
        <v>18</v>
      </c>
      <c r="E434" s="116"/>
      <c r="F434" s="116"/>
      <c r="G434" s="116"/>
      <c r="H434" s="117" t="s">
        <v>487</v>
      </c>
      <c r="I434" s="495"/>
      <c r="J434" s="495"/>
      <c r="K434" s="501"/>
      <c r="L434" s="495"/>
      <c r="M434" s="495"/>
      <c r="N434" s="496"/>
      <c r="O434" s="585"/>
      <c r="P434" s="511"/>
      <c r="Q434" s="512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</row>
    <row r="435" spans="1:43" s="513" customFormat="1" ht="15.75" thickBot="1">
      <c r="A435" s="197"/>
      <c r="B435" s="197"/>
      <c r="C435" s="119"/>
      <c r="D435" s="116" t="s">
        <v>19</v>
      </c>
      <c r="E435" s="116"/>
      <c r="F435" s="116"/>
      <c r="G435" s="116"/>
      <c r="H435" s="117" t="s">
        <v>488</v>
      </c>
      <c r="I435" s="495"/>
      <c r="J435" s="495"/>
      <c r="K435" s="501"/>
      <c r="L435" s="495"/>
      <c r="M435" s="495"/>
      <c r="N435" s="496"/>
      <c r="O435" s="585"/>
      <c r="P435" s="511"/>
      <c r="Q435" s="512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</row>
    <row r="436" spans="1:43" s="513" customFormat="1" ht="15.75" thickBot="1">
      <c r="A436" s="197"/>
      <c r="B436" s="197"/>
      <c r="C436" s="119"/>
      <c r="D436" s="116" t="s">
        <v>343</v>
      </c>
      <c r="E436" s="116"/>
      <c r="F436" s="116"/>
      <c r="G436" s="116"/>
      <c r="H436" s="117" t="s">
        <v>489</v>
      </c>
      <c r="I436" s="495"/>
      <c r="J436" s="495"/>
      <c r="K436" s="501"/>
      <c r="L436" s="495"/>
      <c r="M436" s="495"/>
      <c r="N436" s="496"/>
      <c r="O436" s="585"/>
      <c r="P436" s="511"/>
      <c r="Q436" s="512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</row>
    <row r="437" spans="1:43" s="407" customFormat="1" ht="18.75" thickBot="1">
      <c r="A437" s="397"/>
      <c r="B437" s="397"/>
      <c r="C437" s="398" t="s">
        <v>432</v>
      </c>
      <c r="D437" s="399"/>
      <c r="E437" s="399"/>
      <c r="F437" s="399"/>
      <c r="G437" s="399"/>
      <c r="H437" s="401" t="s">
        <v>3</v>
      </c>
      <c r="I437" s="472">
        <v>20000000</v>
      </c>
      <c r="J437" s="472">
        <v>0</v>
      </c>
      <c r="K437" s="485">
        <v>0</v>
      </c>
      <c r="L437" s="472">
        <v>0</v>
      </c>
      <c r="M437" s="472">
        <v>0</v>
      </c>
      <c r="N437" s="404">
        <v>0</v>
      </c>
      <c r="O437" s="404">
        <f>SUM(I437+J437+K437+L437+M437+N437)</f>
        <v>20000000</v>
      </c>
      <c r="P437" s="647"/>
      <c r="Q437" s="406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</row>
    <row r="438" spans="1:43" s="504" customFormat="1" ht="15.75" thickBot="1">
      <c r="A438" s="397"/>
      <c r="B438" s="397"/>
      <c r="C438" s="120"/>
      <c r="D438" s="78" t="s">
        <v>441</v>
      </c>
      <c r="E438" s="78"/>
      <c r="F438" s="78"/>
      <c r="G438" s="78"/>
      <c r="H438" s="79" t="s">
        <v>4</v>
      </c>
      <c r="I438" s="472"/>
      <c r="J438" s="472"/>
      <c r="K438" s="485"/>
      <c r="L438" s="472"/>
      <c r="M438" s="472"/>
      <c r="N438" s="404"/>
      <c r="O438" s="410"/>
      <c r="P438" s="522"/>
      <c r="Q438" s="523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</row>
    <row r="439" spans="1:43" s="504" customFormat="1" ht="15.75" thickBot="1">
      <c r="A439" s="397"/>
      <c r="B439" s="397"/>
      <c r="C439" s="124"/>
      <c r="D439" s="103"/>
      <c r="E439" s="103" t="s">
        <v>443</v>
      </c>
      <c r="F439" s="103"/>
      <c r="G439" s="103"/>
      <c r="H439" s="104" t="s">
        <v>159</v>
      </c>
      <c r="I439" s="506"/>
      <c r="J439" s="506"/>
      <c r="K439" s="507"/>
      <c r="L439" s="506"/>
      <c r="M439" s="506"/>
      <c r="N439" s="508"/>
      <c r="O439" s="648"/>
      <c r="P439" s="522"/>
      <c r="Q439" s="523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</row>
    <row r="440" spans="1:43" s="504" customFormat="1" ht="15.75" thickBot="1">
      <c r="A440" s="397"/>
      <c r="B440" s="397"/>
      <c r="C440" s="21"/>
      <c r="D440" s="22"/>
      <c r="E440" s="22" t="s">
        <v>444</v>
      </c>
      <c r="F440" s="22"/>
      <c r="G440" s="22"/>
      <c r="H440" s="23" t="s">
        <v>160</v>
      </c>
      <c r="I440" s="644"/>
      <c r="J440" s="644"/>
      <c r="K440" s="645"/>
      <c r="L440" s="644"/>
      <c r="M440" s="644"/>
      <c r="N440" s="646"/>
      <c r="O440" s="470"/>
      <c r="P440" s="522"/>
      <c r="Q440" s="523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</row>
    <row r="441" spans="1:43" s="504" customFormat="1" ht="15.75" thickBot="1">
      <c r="A441" s="397"/>
      <c r="B441" s="397"/>
      <c r="C441" s="120"/>
      <c r="D441" s="78" t="s">
        <v>440</v>
      </c>
      <c r="E441" s="78"/>
      <c r="F441" s="78"/>
      <c r="G441" s="78"/>
      <c r="H441" s="79" t="s">
        <v>5</v>
      </c>
      <c r="I441" s="472"/>
      <c r="J441" s="472"/>
      <c r="K441" s="485"/>
      <c r="L441" s="472"/>
      <c r="M441" s="472"/>
      <c r="N441" s="404"/>
      <c r="O441" s="410"/>
      <c r="P441" s="522"/>
      <c r="Q441" s="523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</row>
    <row r="442" spans="1:43" s="504" customFormat="1" ht="15.75" thickBot="1">
      <c r="A442" s="397"/>
      <c r="B442" s="397"/>
      <c r="C442" s="124"/>
      <c r="D442" s="103"/>
      <c r="E442" s="103" t="s">
        <v>443</v>
      </c>
      <c r="F442" s="103"/>
      <c r="G442" s="103"/>
      <c r="H442" s="104" t="s">
        <v>159</v>
      </c>
      <c r="I442" s="506"/>
      <c r="J442" s="506"/>
      <c r="K442" s="507"/>
      <c r="L442" s="506"/>
      <c r="M442" s="506"/>
      <c r="N442" s="508"/>
      <c r="O442" s="648"/>
      <c r="P442" s="522"/>
      <c r="Q442" s="523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</row>
    <row r="443" spans="1:43" s="504" customFormat="1" ht="15.75" thickBot="1">
      <c r="A443" s="397"/>
      <c r="B443" s="397"/>
      <c r="C443" s="21"/>
      <c r="D443" s="22"/>
      <c r="E443" s="22" t="s">
        <v>444</v>
      </c>
      <c r="F443" s="22"/>
      <c r="G443" s="22"/>
      <c r="H443" s="23" t="s">
        <v>160</v>
      </c>
      <c r="I443" s="644"/>
      <c r="J443" s="644"/>
      <c r="K443" s="645"/>
      <c r="L443" s="644"/>
      <c r="M443" s="644"/>
      <c r="N443" s="646"/>
      <c r="O443" s="470"/>
      <c r="P443" s="522"/>
      <c r="Q443" s="523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</row>
    <row r="444" spans="1:43" s="504" customFormat="1" ht="15.75" thickBot="1">
      <c r="A444" s="397"/>
      <c r="B444" s="397"/>
      <c r="C444" s="120"/>
      <c r="D444" s="78" t="s">
        <v>18</v>
      </c>
      <c r="E444" s="78"/>
      <c r="F444" s="78"/>
      <c r="G444" s="78"/>
      <c r="H444" s="79" t="s">
        <v>6</v>
      </c>
      <c r="I444" s="472"/>
      <c r="J444" s="472"/>
      <c r="K444" s="485"/>
      <c r="L444" s="472"/>
      <c r="M444" s="472"/>
      <c r="N444" s="404"/>
      <c r="O444" s="410"/>
      <c r="P444" s="522"/>
      <c r="Q444" s="523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</row>
    <row r="445" spans="1:43" s="504" customFormat="1" ht="15.75" thickBot="1">
      <c r="A445" s="397"/>
      <c r="B445" s="397"/>
      <c r="C445" s="124"/>
      <c r="D445" s="103"/>
      <c r="E445" s="103" t="s">
        <v>443</v>
      </c>
      <c r="F445" s="103"/>
      <c r="G445" s="103"/>
      <c r="H445" s="104" t="s">
        <v>159</v>
      </c>
      <c r="I445" s="506"/>
      <c r="J445" s="506"/>
      <c r="K445" s="507"/>
      <c r="L445" s="506"/>
      <c r="M445" s="506"/>
      <c r="N445" s="508"/>
      <c r="O445" s="648"/>
      <c r="P445" s="522"/>
      <c r="Q445" s="523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</row>
    <row r="446" spans="1:43" s="504" customFormat="1" ht="15.75" thickBot="1">
      <c r="A446" s="397"/>
      <c r="B446" s="397"/>
      <c r="C446" s="21"/>
      <c r="D446" s="22"/>
      <c r="E446" s="22" t="s">
        <v>444</v>
      </c>
      <c r="F446" s="22"/>
      <c r="G446" s="22"/>
      <c r="H446" s="23" t="s">
        <v>160</v>
      </c>
      <c r="I446" s="644"/>
      <c r="J446" s="644"/>
      <c r="K446" s="645"/>
      <c r="L446" s="644"/>
      <c r="M446" s="644"/>
      <c r="N446" s="646"/>
      <c r="O446" s="470"/>
      <c r="P446" s="522"/>
      <c r="Q446" s="523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</row>
    <row r="447" spans="1:43" s="513" customFormat="1" ht="15.75" thickBot="1">
      <c r="A447" s="197"/>
      <c r="B447" s="197"/>
      <c r="C447" s="120"/>
      <c r="D447" s="78" t="s">
        <v>343</v>
      </c>
      <c r="E447" s="78"/>
      <c r="F447" s="78"/>
      <c r="G447" s="78"/>
      <c r="H447" s="79" t="s">
        <v>7</v>
      </c>
      <c r="I447" s="472">
        <v>20000000</v>
      </c>
      <c r="J447" s="472"/>
      <c r="K447" s="485"/>
      <c r="L447" s="472"/>
      <c r="M447" s="472"/>
      <c r="N447" s="404"/>
      <c r="O447" s="410"/>
      <c r="P447" s="520">
        <v>671917</v>
      </c>
      <c r="Q447" s="521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</row>
    <row r="448" spans="1:43" s="513" customFormat="1" ht="15.75" thickBot="1">
      <c r="A448" s="197"/>
      <c r="B448" s="197"/>
      <c r="C448" s="492" t="s">
        <v>433</v>
      </c>
      <c r="D448" s="131"/>
      <c r="E448" s="131"/>
      <c r="F448" s="131"/>
      <c r="G448" s="131"/>
      <c r="H448" s="494" t="s">
        <v>434</v>
      </c>
      <c r="I448" s="472"/>
      <c r="J448" s="472">
        <v>0</v>
      </c>
      <c r="K448" s="485">
        <v>0</v>
      </c>
      <c r="L448" s="472">
        <v>0</v>
      </c>
      <c r="M448" s="472">
        <v>0</v>
      </c>
      <c r="N448" s="404">
        <v>0</v>
      </c>
      <c r="O448" s="404">
        <v>0</v>
      </c>
      <c r="P448" s="547"/>
      <c r="Q448" s="98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</row>
    <row r="449" spans="1:43" s="504" customFormat="1" ht="15.75" thickBot="1">
      <c r="A449" s="397"/>
      <c r="B449" s="397"/>
      <c r="C449" s="649"/>
      <c r="D449" s="650"/>
      <c r="E449" s="651"/>
      <c r="F449" s="651"/>
      <c r="G449" s="651"/>
      <c r="H449" s="652" t="s">
        <v>376</v>
      </c>
      <c r="I449" s="653">
        <f>SUM(I15+I236+I329+I332+I373+I379+I395+I406+I419+I424+I437+I448)</f>
        <v>1156775652</v>
      </c>
      <c r="J449" s="653">
        <f>SUM(J15+J236+J329+J332+J371+J373+J379+J395+J406+J419+J424+J437+J435+J448)</f>
        <v>288587476</v>
      </c>
      <c r="K449" s="654">
        <f>SUM(K236+K329+K332+K371+K373+K379+K395+K406+K419+K424+K437+K448)</f>
        <v>30030000</v>
      </c>
      <c r="L449" s="653">
        <f>SUM(L15+L236+L329+L332+L371+L373+L379+L395+L406+L419+L424+L437+L448)</f>
        <v>128270000</v>
      </c>
      <c r="M449" s="653">
        <f>SUM(M15+M236+M329+M332+M371+M373+M379+M395+M406+M419+M424+M437+M448)</f>
        <v>10900000</v>
      </c>
      <c r="N449" s="655">
        <f>SUM(N15+N236+N329+N371+N373+N379+N395+N406+N419+N424+N437+N448)</f>
        <v>1680000</v>
      </c>
      <c r="O449" s="655">
        <f>SUM(I449+J449+K449+L449+M449+N449)</f>
        <v>1616243128</v>
      </c>
      <c r="P449" s="656"/>
      <c r="Q449" s="657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</row>
    <row r="450" spans="1:43" s="379" customFormat="1" ht="15">
      <c r="A450" s="2"/>
      <c r="B450" s="2"/>
      <c r="C450" s="76"/>
      <c r="D450" s="76"/>
      <c r="E450" s="77"/>
      <c r="F450" s="13"/>
      <c r="G450" s="13"/>
      <c r="H450" s="2"/>
      <c r="I450" s="55"/>
      <c r="J450" s="1"/>
      <c r="K450" s="1"/>
      <c r="L450" s="2"/>
      <c r="M450" s="1"/>
      <c r="N450" s="1"/>
      <c r="O450" s="1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s="379" customFormat="1" ht="15">
      <c r="A451" s="2"/>
      <c r="B451" s="2"/>
      <c r="C451" s="76"/>
      <c r="D451" s="76"/>
      <c r="E451" s="77"/>
      <c r="F451" s="13"/>
      <c r="G451" s="13"/>
      <c r="H451" s="2"/>
      <c r="I451" s="55"/>
      <c r="J451" s="1"/>
      <c r="K451" s="1"/>
      <c r="L451" s="2"/>
      <c r="M451" s="1"/>
      <c r="N451" s="1"/>
      <c r="O451" s="1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s="379" customFormat="1" ht="15">
      <c r="A452" s="2"/>
      <c r="B452" s="2"/>
      <c r="C452" s="76"/>
      <c r="D452" s="76"/>
      <c r="E452" s="77"/>
      <c r="F452" s="13"/>
      <c r="G452" s="13"/>
      <c r="H452" s="2"/>
      <c r="I452" s="55"/>
      <c r="J452" s="1"/>
      <c r="K452" s="1"/>
      <c r="L452" s="2"/>
      <c r="M452" s="1"/>
      <c r="N452" s="1"/>
      <c r="O452" s="1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s="379" customFormat="1" ht="15">
      <c r="A453" s="2"/>
      <c r="B453" s="2"/>
      <c r="C453" s="76"/>
      <c r="D453" s="76"/>
      <c r="E453" s="77"/>
      <c r="F453" s="13"/>
      <c r="G453" s="13"/>
      <c r="H453" s="2"/>
      <c r="I453" s="55"/>
      <c r="J453" s="1"/>
      <c r="K453" s="1"/>
      <c r="L453" s="2"/>
      <c r="M453" s="1"/>
      <c r="N453" s="1"/>
      <c r="O453" s="1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3:7" ht="15">
      <c r="C454" s="76"/>
      <c r="D454" s="76"/>
      <c r="E454" s="77"/>
      <c r="F454" s="13"/>
      <c r="G454" s="13"/>
    </row>
    <row r="455" spans="3:7" ht="15">
      <c r="C455" s="76"/>
      <c r="D455" s="76"/>
      <c r="E455" s="77"/>
      <c r="F455" s="13"/>
      <c r="G455" s="13"/>
    </row>
    <row r="456" spans="3:7" ht="15">
      <c r="C456" s="76"/>
      <c r="D456" s="76"/>
      <c r="E456" s="77"/>
      <c r="F456" s="13"/>
      <c r="G456" s="13"/>
    </row>
    <row r="457" spans="3:7" ht="15">
      <c r="C457" s="76"/>
      <c r="D457" s="76"/>
      <c r="E457" s="77"/>
      <c r="F457" s="13"/>
      <c r="G457" s="13"/>
    </row>
    <row r="458" spans="3:7" ht="15">
      <c r="C458" s="76"/>
      <c r="D458" s="76"/>
      <c r="E458" s="77"/>
      <c r="F458" s="13"/>
      <c r="G458" s="13"/>
    </row>
    <row r="459" spans="3:7" ht="15">
      <c r="C459" s="76"/>
      <c r="D459" s="76"/>
      <c r="E459" s="77"/>
      <c r="F459" s="13"/>
      <c r="G459" s="13"/>
    </row>
    <row r="460" spans="3:7" ht="15">
      <c r="C460" s="76"/>
      <c r="D460" s="76"/>
      <c r="E460" s="77"/>
      <c r="F460" s="13"/>
      <c r="G460" s="13"/>
    </row>
    <row r="461" spans="3:7" ht="15">
      <c r="C461" s="76"/>
      <c r="D461" s="76"/>
      <c r="E461" s="77"/>
      <c r="F461" s="13"/>
      <c r="G461" s="13"/>
    </row>
    <row r="462" spans="3:7" ht="15">
      <c r="C462" s="76"/>
      <c r="D462" s="76"/>
      <c r="E462" s="77"/>
      <c r="F462" s="13"/>
      <c r="G462" s="13"/>
    </row>
    <row r="463" spans="3:7" ht="15">
      <c r="C463" s="76"/>
      <c r="D463" s="76"/>
      <c r="E463" s="77"/>
      <c r="F463" s="13"/>
      <c r="G463" s="13"/>
    </row>
    <row r="464" spans="3:7" ht="15">
      <c r="C464" s="76"/>
      <c r="D464" s="76"/>
      <c r="E464" s="77"/>
      <c r="F464" s="13"/>
      <c r="G464" s="13"/>
    </row>
    <row r="465" spans="3:7" ht="15">
      <c r="C465" s="76"/>
      <c r="D465" s="76"/>
      <c r="E465" s="77"/>
      <c r="F465" s="13"/>
      <c r="G465" s="13"/>
    </row>
    <row r="466" spans="3:7" ht="15">
      <c r="C466" s="76"/>
      <c r="D466" s="76"/>
      <c r="E466" s="77"/>
      <c r="F466" s="13"/>
      <c r="G466" s="13"/>
    </row>
    <row r="467" spans="3:7" ht="15">
      <c r="C467" s="76"/>
      <c r="D467" s="76"/>
      <c r="E467" s="77"/>
      <c r="F467" s="13"/>
      <c r="G467" s="13"/>
    </row>
    <row r="468" spans="3:7" ht="15">
      <c r="C468" s="76"/>
      <c r="D468" s="76"/>
      <c r="E468" s="77"/>
      <c r="F468" s="13"/>
      <c r="G468" s="13"/>
    </row>
    <row r="469" spans="3:7" ht="15">
      <c r="C469" s="76"/>
      <c r="D469" s="76"/>
      <c r="E469" s="77"/>
      <c r="F469" s="13"/>
      <c r="G469" s="13"/>
    </row>
    <row r="470" spans="3:7" ht="15">
      <c r="C470" s="76"/>
      <c r="D470" s="76"/>
      <c r="E470" s="77"/>
      <c r="F470" s="13"/>
      <c r="G470" s="13"/>
    </row>
    <row r="471" spans="3:7" ht="15">
      <c r="C471" s="76"/>
      <c r="D471" s="76"/>
      <c r="E471" s="77"/>
      <c r="F471" s="13"/>
      <c r="G471" s="13"/>
    </row>
    <row r="472" spans="3:7" ht="15">
      <c r="C472" s="76"/>
      <c r="D472" s="76"/>
      <c r="E472" s="77"/>
      <c r="F472" s="13"/>
      <c r="G472" s="13"/>
    </row>
    <row r="473" spans="3:7" ht="15">
      <c r="C473" s="76"/>
      <c r="D473" s="76"/>
      <c r="E473" s="77"/>
      <c r="F473" s="13"/>
      <c r="G473" s="13"/>
    </row>
    <row r="474" spans="3:7" ht="15">
      <c r="C474" s="76"/>
      <c r="D474" s="76"/>
      <c r="E474" s="77"/>
      <c r="F474" s="13"/>
      <c r="G474" s="13"/>
    </row>
    <row r="475" spans="3:7" ht="15">
      <c r="C475" s="76"/>
      <c r="D475" s="76"/>
      <c r="E475" s="77"/>
      <c r="F475" s="13"/>
      <c r="G475" s="13"/>
    </row>
    <row r="476" spans="3:7" ht="15">
      <c r="C476" s="76"/>
      <c r="D476" s="76"/>
      <c r="E476" s="77"/>
      <c r="F476" s="13"/>
      <c r="G476" s="13"/>
    </row>
    <row r="477" spans="3:7" ht="15">
      <c r="C477" s="76"/>
      <c r="D477" s="76"/>
      <c r="E477" s="77"/>
      <c r="F477" s="13"/>
      <c r="G477" s="13"/>
    </row>
    <row r="478" spans="3:7" ht="15">
      <c r="C478" s="76"/>
      <c r="D478" s="76"/>
      <c r="E478" s="77"/>
      <c r="F478" s="13"/>
      <c r="G478" s="13"/>
    </row>
    <row r="479" spans="3:7" ht="15">
      <c r="C479" s="76"/>
      <c r="D479" s="76"/>
      <c r="E479" s="77"/>
      <c r="F479" s="13"/>
      <c r="G479" s="13"/>
    </row>
    <row r="480" spans="3:7" ht="15">
      <c r="C480" s="76"/>
      <c r="D480" s="76"/>
      <c r="E480" s="77"/>
      <c r="F480" s="13"/>
      <c r="G480" s="13"/>
    </row>
    <row r="481" spans="3:7" ht="15">
      <c r="C481" s="76"/>
      <c r="D481" s="76"/>
      <c r="E481" s="77"/>
      <c r="F481" s="13"/>
      <c r="G481" s="13"/>
    </row>
    <row r="482" spans="3:7" ht="15">
      <c r="C482" s="76"/>
      <c r="D482" s="76"/>
      <c r="E482" s="77"/>
      <c r="F482" s="13"/>
      <c r="G482" s="13"/>
    </row>
    <row r="483" spans="3:7" ht="15">
      <c r="C483" s="76"/>
      <c r="D483" s="76"/>
      <c r="E483" s="77"/>
      <c r="F483" s="13"/>
      <c r="G483" s="13"/>
    </row>
    <row r="484" spans="3:7" ht="15">
      <c r="C484" s="76"/>
      <c r="D484" s="76"/>
      <c r="E484" s="77"/>
      <c r="F484" s="13"/>
      <c r="G484" s="13"/>
    </row>
    <row r="485" spans="3:7" ht="15">
      <c r="C485" s="76"/>
      <c r="D485" s="76"/>
      <c r="E485" s="77"/>
      <c r="F485" s="13"/>
      <c r="G485" s="13"/>
    </row>
    <row r="486" spans="3:7" ht="15">
      <c r="C486" s="76"/>
      <c r="D486" s="76"/>
      <c r="E486" s="77"/>
      <c r="F486" s="13"/>
      <c r="G486" s="13"/>
    </row>
    <row r="487" spans="3:7" ht="15">
      <c r="C487" s="76"/>
      <c r="D487" s="76"/>
      <c r="E487" s="77"/>
      <c r="F487" s="13"/>
      <c r="G487" s="13"/>
    </row>
    <row r="488" spans="3:7" ht="15">
      <c r="C488" s="76"/>
      <c r="D488" s="76"/>
      <c r="E488" s="77"/>
      <c r="F488" s="13"/>
      <c r="G488" s="13"/>
    </row>
    <row r="489" spans="3:7" ht="15">
      <c r="C489" s="76"/>
      <c r="D489" s="76"/>
      <c r="E489" s="77"/>
      <c r="F489" s="13"/>
      <c r="G489" s="13"/>
    </row>
    <row r="490" spans="3:7" ht="15">
      <c r="C490" s="76"/>
      <c r="D490" s="76"/>
      <c r="E490" s="77"/>
      <c r="F490" s="13"/>
      <c r="G490" s="13"/>
    </row>
    <row r="491" spans="3:7" ht="15">
      <c r="C491" s="76"/>
      <c r="D491" s="76"/>
      <c r="E491" s="77"/>
      <c r="F491" s="13"/>
      <c r="G491" s="13"/>
    </row>
    <row r="492" spans="3:7" ht="15">
      <c r="C492" s="76"/>
      <c r="D492" s="76"/>
      <c r="E492" s="77"/>
      <c r="F492" s="13"/>
      <c r="G492" s="13"/>
    </row>
    <row r="493" spans="3:7" ht="15">
      <c r="C493" s="76"/>
      <c r="D493" s="76"/>
      <c r="E493" s="77"/>
      <c r="F493" s="13"/>
      <c r="G493" s="13"/>
    </row>
    <row r="494" spans="3:7" ht="15">
      <c r="C494" s="76"/>
      <c r="D494" s="76"/>
      <c r="E494" s="77"/>
      <c r="F494" s="13"/>
      <c r="G494" s="13"/>
    </row>
    <row r="495" spans="3:7" ht="15">
      <c r="C495" s="76"/>
      <c r="D495" s="76"/>
      <c r="E495" s="77"/>
      <c r="F495" s="13"/>
      <c r="G495" s="13"/>
    </row>
    <row r="496" spans="3:7" ht="15">
      <c r="C496" s="76"/>
      <c r="D496" s="76"/>
      <c r="E496" s="77"/>
      <c r="F496" s="13"/>
      <c r="G496" s="13"/>
    </row>
    <row r="497" spans="3:7" ht="15">
      <c r="C497" s="76"/>
      <c r="D497" s="76"/>
      <c r="E497" s="77"/>
      <c r="F497" s="13"/>
      <c r="G497" s="13"/>
    </row>
    <row r="498" spans="3:7" ht="15">
      <c r="C498" s="76"/>
      <c r="D498" s="76"/>
      <c r="E498" s="77"/>
      <c r="F498" s="13"/>
      <c r="G498" s="13"/>
    </row>
    <row r="499" spans="3:7" ht="15">
      <c r="C499" s="76"/>
      <c r="D499" s="76"/>
      <c r="E499" s="77"/>
      <c r="F499" s="13"/>
      <c r="G499" s="13"/>
    </row>
    <row r="500" spans="3:7" ht="15">
      <c r="C500" s="76"/>
      <c r="D500" s="76"/>
      <c r="E500" s="77"/>
      <c r="F500" s="13"/>
      <c r="G500" s="13"/>
    </row>
    <row r="501" spans="3:7" ht="15">
      <c r="C501" s="76"/>
      <c r="D501" s="76"/>
      <c r="E501" s="77"/>
      <c r="F501" s="13"/>
      <c r="G501" s="13"/>
    </row>
    <row r="502" spans="3:7" ht="15">
      <c r="C502" s="76"/>
      <c r="D502" s="76"/>
      <c r="E502" s="77"/>
      <c r="F502" s="13"/>
      <c r="G502" s="13"/>
    </row>
    <row r="503" spans="3:7" ht="15">
      <c r="C503" s="76"/>
      <c r="D503" s="76"/>
      <c r="E503" s="77"/>
      <c r="F503" s="13"/>
      <c r="G503" s="13"/>
    </row>
    <row r="504" spans="3:7" ht="15">
      <c r="C504" s="76"/>
      <c r="D504" s="76"/>
      <c r="E504" s="77"/>
      <c r="F504" s="13"/>
      <c r="G504" s="13"/>
    </row>
    <row r="505" spans="3:7" ht="15">
      <c r="C505" s="76"/>
      <c r="D505" s="76"/>
      <c r="E505" s="77"/>
      <c r="F505" s="13"/>
      <c r="G505" s="13"/>
    </row>
    <row r="506" spans="3:7" ht="15">
      <c r="C506" s="76"/>
      <c r="D506" s="76"/>
      <c r="E506" s="77"/>
      <c r="F506" s="13"/>
      <c r="G506" s="13"/>
    </row>
    <row r="507" spans="3:7" ht="15">
      <c r="C507" s="76"/>
      <c r="D507" s="76"/>
      <c r="E507" s="77"/>
      <c r="F507" s="13"/>
      <c r="G507" s="13"/>
    </row>
    <row r="508" spans="3:7" ht="15">
      <c r="C508" s="76"/>
      <c r="D508" s="76"/>
      <c r="E508" s="77"/>
      <c r="F508" s="13"/>
      <c r="G508" s="13"/>
    </row>
    <row r="509" spans="3:7" ht="15">
      <c r="C509" s="76"/>
      <c r="D509" s="76"/>
      <c r="E509" s="77"/>
      <c r="F509" s="13"/>
      <c r="G509" s="13"/>
    </row>
    <row r="510" spans="3:7" ht="15">
      <c r="C510" s="76"/>
      <c r="D510" s="76"/>
      <c r="E510" s="77"/>
      <c r="F510" s="13"/>
      <c r="G510" s="13"/>
    </row>
    <row r="511" spans="3:7" ht="15">
      <c r="C511" s="76"/>
      <c r="D511" s="76"/>
      <c r="E511" s="77"/>
      <c r="F511" s="13"/>
      <c r="G511" s="13"/>
    </row>
    <row r="512" spans="3:7" ht="15">
      <c r="C512" s="76"/>
      <c r="D512" s="76"/>
      <c r="E512" s="77"/>
      <c r="F512" s="13"/>
      <c r="G512" s="13"/>
    </row>
    <row r="513" spans="3:7" ht="15">
      <c r="C513" s="76"/>
      <c r="D513" s="76"/>
      <c r="E513" s="77"/>
      <c r="F513" s="13"/>
      <c r="G513" s="13"/>
    </row>
    <row r="514" spans="3:7" ht="15">
      <c r="C514" s="76"/>
      <c r="D514" s="76"/>
      <c r="E514" s="77"/>
      <c r="F514" s="13"/>
      <c r="G514" s="13"/>
    </row>
    <row r="515" spans="3:7" ht="15">
      <c r="C515" s="76"/>
      <c r="D515" s="76"/>
      <c r="E515" s="77"/>
      <c r="F515" s="13"/>
      <c r="G515" s="13"/>
    </row>
    <row r="516" spans="3:7" ht="15">
      <c r="C516" s="76"/>
      <c r="D516" s="76"/>
      <c r="E516" s="77"/>
      <c r="F516" s="13"/>
      <c r="G516" s="13"/>
    </row>
    <row r="517" spans="3:7" ht="15">
      <c r="C517" s="76"/>
      <c r="D517" s="76"/>
      <c r="E517" s="77"/>
      <c r="F517" s="13"/>
      <c r="G517" s="13"/>
    </row>
    <row r="518" spans="3:7" ht="15">
      <c r="C518" s="76"/>
      <c r="D518" s="76"/>
      <c r="E518" s="77"/>
      <c r="F518" s="13"/>
      <c r="G518" s="13"/>
    </row>
    <row r="519" spans="3:7" ht="15">
      <c r="C519" s="76"/>
      <c r="D519" s="76"/>
      <c r="E519" s="77"/>
      <c r="F519" s="13"/>
      <c r="G519" s="13"/>
    </row>
    <row r="520" spans="3:7" ht="15">
      <c r="C520" s="76"/>
      <c r="D520" s="76"/>
      <c r="E520" s="77"/>
      <c r="F520" s="13"/>
      <c r="G520" s="13"/>
    </row>
    <row r="521" spans="3:7" ht="15">
      <c r="C521" s="76"/>
      <c r="D521" s="76"/>
      <c r="E521" s="77"/>
      <c r="F521" s="13"/>
      <c r="G521" s="13"/>
    </row>
    <row r="522" spans="3:7" ht="15">
      <c r="C522" s="76"/>
      <c r="D522" s="76"/>
      <c r="E522" s="77"/>
      <c r="F522" s="13"/>
      <c r="G522" s="13"/>
    </row>
    <row r="523" spans="3:7" ht="15">
      <c r="C523" s="76"/>
      <c r="D523" s="76"/>
      <c r="E523" s="77"/>
      <c r="F523" s="13"/>
      <c r="G523" s="13"/>
    </row>
    <row r="524" spans="3:7" ht="15">
      <c r="C524" s="76"/>
      <c r="D524" s="76"/>
      <c r="E524" s="77"/>
      <c r="F524" s="13"/>
      <c r="G524" s="13"/>
    </row>
    <row r="525" spans="3:7" ht="15">
      <c r="C525" s="76"/>
      <c r="D525" s="76"/>
      <c r="E525" s="77"/>
      <c r="F525" s="13"/>
      <c r="G525" s="13"/>
    </row>
    <row r="526" spans="3:7" ht="15">
      <c r="C526" s="76"/>
      <c r="D526" s="76"/>
      <c r="E526" s="77"/>
      <c r="F526" s="13"/>
      <c r="G526" s="13"/>
    </row>
    <row r="527" spans="3:7" ht="15">
      <c r="C527" s="76"/>
      <c r="D527" s="76"/>
      <c r="E527" s="77"/>
      <c r="F527" s="13"/>
      <c r="G527" s="13"/>
    </row>
    <row r="528" spans="3:7" ht="15">
      <c r="C528" s="76"/>
      <c r="D528" s="76"/>
      <c r="E528" s="77"/>
      <c r="F528" s="13"/>
      <c r="G528" s="13"/>
    </row>
    <row r="529" spans="3:7" ht="15">
      <c r="C529" s="76"/>
      <c r="D529" s="76"/>
      <c r="E529" s="77"/>
      <c r="F529" s="13"/>
      <c r="G529" s="13"/>
    </row>
    <row r="530" spans="3:7" ht="15">
      <c r="C530" s="76"/>
      <c r="D530" s="76"/>
      <c r="E530" s="77"/>
      <c r="F530" s="13"/>
      <c r="G530" s="13"/>
    </row>
    <row r="531" spans="3:7" ht="15">
      <c r="C531" s="76"/>
      <c r="D531" s="76"/>
      <c r="E531" s="77"/>
      <c r="F531" s="13"/>
      <c r="G531" s="13"/>
    </row>
    <row r="532" spans="3:7" ht="15">
      <c r="C532" s="76"/>
      <c r="D532" s="76"/>
      <c r="E532" s="77"/>
      <c r="F532" s="13"/>
      <c r="G532" s="13"/>
    </row>
    <row r="533" spans="3:7" ht="15">
      <c r="C533" s="76"/>
      <c r="D533" s="76"/>
      <c r="E533" s="77"/>
      <c r="F533" s="13"/>
      <c r="G533" s="13"/>
    </row>
    <row r="534" spans="3:7" ht="15">
      <c r="C534" s="76"/>
      <c r="D534" s="76"/>
      <c r="E534" s="77"/>
      <c r="F534" s="13"/>
      <c r="G534" s="13"/>
    </row>
    <row r="535" spans="3:7" ht="15">
      <c r="C535" s="76"/>
      <c r="D535" s="76"/>
      <c r="E535" s="77"/>
      <c r="F535" s="13"/>
      <c r="G535" s="13"/>
    </row>
    <row r="536" spans="3:7" ht="15">
      <c r="C536" s="76"/>
      <c r="D536" s="76"/>
      <c r="E536" s="77"/>
      <c r="F536" s="13"/>
      <c r="G536" s="13"/>
    </row>
    <row r="537" spans="3:7" ht="15">
      <c r="C537" s="76"/>
      <c r="D537" s="76"/>
      <c r="E537" s="77"/>
      <c r="F537" s="13"/>
      <c r="G537" s="13"/>
    </row>
    <row r="538" spans="3:7" ht="15">
      <c r="C538" s="76"/>
      <c r="D538" s="76"/>
      <c r="E538" s="77"/>
      <c r="F538" s="13"/>
      <c r="G538" s="13"/>
    </row>
    <row r="539" spans="3:7" ht="15">
      <c r="C539" s="76"/>
      <c r="D539" s="76"/>
      <c r="E539" s="77"/>
      <c r="F539" s="13"/>
      <c r="G539" s="13"/>
    </row>
    <row r="540" spans="3:7" ht="15">
      <c r="C540" s="76"/>
      <c r="D540" s="76"/>
      <c r="E540" s="77"/>
      <c r="F540" s="13"/>
      <c r="G540" s="13"/>
    </row>
    <row r="541" spans="3:7" ht="15">
      <c r="C541" s="76"/>
      <c r="D541" s="76"/>
      <c r="E541" s="77"/>
      <c r="F541" s="13"/>
      <c r="G541" s="13"/>
    </row>
    <row r="542" spans="3:7" ht="15">
      <c r="C542" s="76"/>
      <c r="D542" s="76"/>
      <c r="E542" s="77"/>
      <c r="F542" s="13"/>
      <c r="G542" s="13"/>
    </row>
    <row r="543" spans="3:7" ht="15">
      <c r="C543" s="76"/>
      <c r="D543" s="76"/>
      <c r="E543" s="77"/>
      <c r="F543" s="13"/>
      <c r="G543" s="13"/>
    </row>
    <row r="544" spans="3:7" ht="15">
      <c r="C544" s="76"/>
      <c r="D544" s="76"/>
      <c r="E544" s="77"/>
      <c r="F544" s="13"/>
      <c r="G544" s="13"/>
    </row>
    <row r="545" spans="3:7" ht="15">
      <c r="C545" s="76"/>
      <c r="D545" s="76"/>
      <c r="E545" s="77"/>
      <c r="F545" s="13"/>
      <c r="G545" s="13"/>
    </row>
    <row r="546" spans="3:7" ht="15">
      <c r="C546" s="76"/>
      <c r="D546" s="76"/>
      <c r="E546" s="77"/>
      <c r="F546" s="13"/>
      <c r="G546" s="13"/>
    </row>
    <row r="547" spans="3:7" ht="15">
      <c r="C547" s="76"/>
      <c r="D547" s="76"/>
      <c r="E547" s="77"/>
      <c r="F547" s="13"/>
      <c r="G547" s="13"/>
    </row>
    <row r="548" spans="3:7" ht="15">
      <c r="C548" s="76"/>
      <c r="D548" s="76"/>
      <c r="E548" s="77"/>
      <c r="F548" s="13"/>
      <c r="G548" s="13"/>
    </row>
  </sheetData>
  <sheetProtection/>
  <mergeCells count="11">
    <mergeCell ref="P14:Q14"/>
    <mergeCell ref="J2:J4"/>
    <mergeCell ref="D5:N5"/>
    <mergeCell ref="D6:N6"/>
    <mergeCell ref="C13:C14"/>
    <mergeCell ref="D13:D14"/>
    <mergeCell ref="E13:E14"/>
    <mergeCell ref="F13:F14"/>
    <mergeCell ref="G13:G14"/>
    <mergeCell ref="H13:H14"/>
    <mergeCell ref="I13:O1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Estructura de Presupuesto Municipal</dc:title>
  <dc:subject/>
  <dc:creator>Gastón Collao</dc:creator>
  <cp:keywords/>
  <dc:description/>
  <cp:lastModifiedBy>Mario Wohlk</cp:lastModifiedBy>
  <cp:lastPrinted>2010-05-25T17:52:06Z</cp:lastPrinted>
  <dcterms:created xsi:type="dcterms:W3CDTF">2007-07-18T15:13:44Z</dcterms:created>
  <dcterms:modified xsi:type="dcterms:W3CDTF">2013-07-02T17:44:57Z</dcterms:modified>
  <cp:category/>
  <cp:version/>
  <cp:contentType/>
  <cp:contentStatus/>
</cp:coreProperties>
</file>